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068" documentId="120_S{2AC9BD13-BADA-5192-A53E-5A8FF88502F6}" xr6:coauthVersionLast="47" xr6:coauthVersionMax="47" xr10:uidLastSave="{42740EDC-CFCC-454E-A45E-4C6B1C2D1C0A}"/>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G9" i="5"/>
  <c r="L3" i="1"/>
  <c r="L4" i="1"/>
  <c r="L5" i="1"/>
  <c r="J3" i="1"/>
  <c r="J4" i="1"/>
  <c r="J5" i="1"/>
  <c r="I3" i="1"/>
  <c r="I4" i="1"/>
  <c r="I5" i="1"/>
  <c r="G3" i="1"/>
  <c r="G4" i="1"/>
  <c r="G5" i="1"/>
  <c r="B3" i="1"/>
  <c r="B4" i="1"/>
  <c r="B5" i="1"/>
  <c r="B5" i="5"/>
  <c r="G5" i="5"/>
  <c r="I5" i="5"/>
  <c r="J5" i="5"/>
  <c r="L5"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6"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<sst xmlns="http://schemas.openxmlformats.org/spreadsheetml/2006/main" count="180301" uniqueCount="39130">
  <si>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</si>
  <si>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</si>
  <si>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</si>
  <si>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</si>
  <si>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</si>
  <si>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</si>
  <si>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</si>
  <si>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</si>
  <si>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</si>
  <si>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</si>
  <si>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</si>
  <si>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</si>
  <si>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</si>
  <si>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</si>
  <si>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</si>
  <si>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</si>
  <si>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</si>
  <si>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</si>
  <si>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</si>
  <si>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</si>
  <si>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</si>
  <si>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</si>
  <si>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</si>
  <si>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</si>
  <si>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</si>
  <si>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</si>
  <si>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</si>
  <si>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</si>
  <si>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</si>
  <si>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</si>
  <si>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</si>
  <si>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</si>
  <si>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</si>
  <si>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</si>
  <si>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</si>
  <si>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</si>
  <si>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</si>
  <si>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</si>
  <si>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</si>
  <si>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</si>
  <si>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</si>
  <si>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</si>
  <si>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</si>
  <si>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</si>
  <si>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</si>
  <si>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</si>
  <si>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</si>
  <si>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</si>
  <si>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</si>
  <si>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</si>
  <si>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</si>
  <si>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</si>
  <si>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</si>
  <si>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</si>
  <si>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</si>
  <si>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</si>
  <si>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</si>
  <si>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</si>
  <si>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</si>
  <si>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</si>
  <si>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</si>
  <si>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</si>
  <si>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</si>
  <si>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</si>
  <si>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</si>
  <si>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</si>
  <si>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</si>
  <si>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</si>
  <si>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</si>
  <si>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</si>
  <si>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</si>
  <si>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</si>
  <si>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</si>
  <si>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</si>
  <si>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</si>
  <si>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</si>
  <si>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</si>
  <si>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</si>
  <si>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</si>
  <si>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</si>
  <si>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</si>
  <si>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</si>
  <si>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</si>
  <si>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</si>
  <si>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</si>
  <si>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</si>
  <si>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</si>
  <si>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</si>
  <si>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</si>
  <si>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</si>
  <si>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</si>
  <si>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</si>
  <si>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</si>
  <si>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</si>
  <si>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</si>
  <si>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</si>
  <si>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</si>
  <si>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</si>
  <si>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</si>
  <si>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</si>
  <si>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</si>
  <si>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</si>
  <si>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</si>
  <si>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</si>
  <si>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</si>
  <si>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</si>
  <si>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</si>
  <si>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</si>
  <si>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</si>
  <si>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</si>
  <si>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</si>
  <si>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</si>
  <si>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</si>
  <si>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</si>
  <si>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</si>
  <si>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</si>
  <si>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</si>
  <si>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</si>
  <si>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</si>
  <si>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</si>
  <si>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</si>
  <si>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</si>
  <si>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</si>
  <si>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</si>
  <si>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</si>
  <si>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</si>
  <si>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</si>
  <si>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</si>
  <si>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</si>
  <si>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</si>
  <si>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</si>
  <si>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</si>
  <si>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</si>
  <si>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</si>
  <si>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</si>
  <si>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</si>
  <si>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</si>
  <si>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</si>
  <si>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</si>
  <si>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</si>
  <si>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</si>
  <si>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</si>
  <si>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</si>
  <si>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</si>
  <si>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</si>
  <si>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</si>
  <si>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</si>
  <si>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</si>
  <si>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</si>
  <si>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</si>
  <si>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</si>
  <si>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</si>
  <si>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</si>
  <si>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</si>
  <si>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</si>
  <si>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</si>
  <si>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</si>
  <si>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</si>
  <si>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</si>
  <si>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</si>
  <si>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</si>
  <si>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</si>
  <si>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</si>
  <si>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</si>
  <si>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</si>
  <si>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</si>
  <si>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</si>
  <si>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</si>
  <si>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</si>
  <si>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</si>
  <si>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</si>
  <si>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</si>
  <si>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</si>
  <si>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</si>
  <si>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</si>
  <si>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</si>
  <si>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</si>
  <si>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</si>
  <si>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</si>
  <si>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</si>
  <si>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</si>
  <si>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</si>
  <si>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</si>
  <si>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</si>
  <si>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</si>
  <si>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</si>
  <si>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</si>
  <si>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</si>
  <si>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</si>
  <si>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</si>
  <si>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</si>
  <si>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</si>
  <si>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</si>
  <si>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</si>
  <si>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</si>
  <si>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</si>
  <si>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</si>
  <si>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</si>
  <si>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</si>
  <si>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</si>
  <si>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</si>
  <si>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</si>
  <si>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</si>
  <si>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</si>
  <si>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</si>
  <si>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</si>
  <si>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</si>
  <si>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</si>
  <si>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</si>
  <si>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</si>
  <si>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</si>
  <si>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</si>
  <si>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</si>
  <si>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</si>
  <si>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</si>
  <si>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</si>
  <si>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</si>
  <si>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</si>
  <si>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</si>
  <si>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</si>
  <si>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</si>
  <si>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</si>
  <si>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</si>
  <si>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</si>
  <si>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</si>
  <si>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</si>
  <si>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</si>
  <si>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</si>
  <si>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</si>
  <si>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</si>
  <si>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</si>
  <si>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</si>
  <si>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</si>
  <si>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</si>
  <si>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</si>
  <si>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</si>
  <si>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</si>
  <si>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</si>
  <si>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</si>
  <si>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</si>
  <si>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</si>
  <si>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</si>
  <si>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</si>
  <si>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</si>
  <si>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</si>
  <si>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</si>
  <si>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</si>
  <si>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</si>
  <si>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</si>
  <si>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</si>
  <si>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</si>
  <si>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</si>
  <si>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</si>
  <si>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</si>
  <si>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</si>
  <si>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</si>
  <si>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</si>
  <si>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</si>
  <si>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</si>
  <si>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</si>
  <si>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</si>
  <si>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</si>
  <si>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</si>
  <si>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</si>
  <si>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</si>
  <si>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</si>
  <si>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</si>
  <si>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</si>
  <si>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</si>
  <si>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</si>
  <si>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</si>
  <si>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</si>
  <si>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</si>
  <si>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</si>
  <si>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</si>
  <si>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</si>
  <si>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</si>
  <si>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</si>
  <si>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</si>
  <si>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</si>
  <si>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</si>
  <si>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</si>
  <si>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</si>
  <si>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</si>
  <si>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</si>
  <si>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</si>
  <si>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</si>
  <si>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</si>
  <si>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</si>
  <si>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</si>
  <si>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</si>
  <si>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</si>
  <si>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</si>
  <si>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</si>
  <si>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</si>
  <si>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</si>
  <si>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</si>
  <si>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</si>
  <si>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</si>
  <si>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</si>
  <si>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</si>
  <si>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</si>
  <si>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</si>
  <si>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</si>
  <si>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</si>
  <si>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</si>
  <si>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</si>
  <si>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</si>
  <si>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</si>
  <si>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</si>
  <si>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</si>
  <si>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</si>
  <si>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</si>
  <si>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</si>
  <si>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</si>
  <si>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</si>
  <si>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</si>
  <si>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</si>
  <si>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</si>
  <si>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</si>
  <si>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</si>
  <si>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</si>
  <si>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</si>
  <si>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</si>
  <si>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</si>
  <si>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</si>
  <si>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</si>
  <si>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</si>
  <si>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</si>
  <si>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</si>
  <si>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</si>
  <si>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</si>
  <si>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</si>
  <si>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</si>
  <si>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</si>
  <si>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</si>
  <si>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</si>
  <si>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</si>
  <si>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</si>
  <si>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</si>
  <si>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</si>
  <si>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</si>
  <si>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</si>
  <si>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</si>
  <si>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</si>
  <si>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</si>
  <si>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</si>
  <si>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</si>
  <si>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</si>
  <si>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</si>
  <si>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</si>
  <si>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</si>
  <si>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</si>
  <si>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</si>
  <si>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</si>
  <si>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</si>
  <si>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</si>
  <si>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</si>
  <si>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</si>
  <si>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</si>
  <si>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</si>
  <si>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</si>
  <si>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</si>
  <si>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</si>
  <si>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</si>
  <si>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</si>
  <si>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</si>
  <si>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</si>
  <si>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</si>
  <si>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</si>
  <si>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</si>
  <si>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</si>
  <si>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</si>
  <si>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</si>
  <si>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</si>
  <si>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</si>
  <si>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</si>
  <si>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</si>
  <si>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</si>
  <si>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</si>
  <si>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</si>
  <si>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</si>
  <si>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</si>
  <si>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</si>
  <si>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</si>
  <si>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</si>
  <si>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</si>
  <si>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</si>
  <si>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</si>
  <si>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</si>
  <si>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</si>
  <si>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</si>
  <si>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</si>
  <si>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</si>
  <si>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</si>
  <si>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</si>
  <si>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</si>
  <si>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</si>
  <si>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</si>
  <si>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</si>
  <si>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</si>
  <si>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</si>
  <si>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</si>
  <si>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</si>
  <si>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</si>
  <si>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</si>
  <si>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</si>
  <si>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</si>
  <si>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</si>
  <si>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</si>
  <si>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</si>
  <si>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</si>
  <si>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</si>
  <si>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</si>
  <si>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</si>
  <si>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</si>
  <si>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</si>
  <si>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</si>
  <si>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</si>
  <si>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</si>
  <si>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</si>
  <si>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</si>
  <si>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</si>
  <si>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</si>
  <si>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</si>
  <si>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</si>
  <si>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</si>
  <si>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</si>
  <si>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</si>
  <si>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</si>
  <si>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</si>
  <si>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</si>
  <si>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</si>
  <si>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</si>
  <si>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</si>
  <si>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</si>
  <si>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</si>
  <si>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</si>
  <si>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</si>
  <si>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</si>
  <si>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</si>
  <si>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</si>
  <si>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</si>
  <si>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</si>
  <si>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</si>
  <si>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</si>
  <si>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</si>
  <si>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</si>
  <si>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</si>
  <si>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</si>
  <si>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</si>
  <si>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</si>
  <si>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</si>
  <si>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</si>
  <si>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</si>
  <si>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</si>
  <si>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</si>
  <si>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</si>
  <si>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</si>
  <si>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</si>
  <si>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</si>
  <si>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</si>
  <si>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</si>
  <si>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</si>
  <si>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</si>
  <si>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</si>
  <si>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</si>
  <si>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</si>
  <si>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</si>
  <si>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</si>
  <si>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</si>
  <si>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</si>
  <si>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</si>
  <si>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</si>
  <si>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</si>
  <si>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</si>
  <si>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</si>
  <si>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</si>
  <si>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</si>
  <si>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</si>
  <si>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</si>
  <si>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</si>
  <si>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</si>
  <si>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</si>
  <si>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</si>
  <si>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</si>
  <si>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</si>
  <si>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</si>
  <si>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</si>
  <si>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</si>
  <si>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</si>
  <si>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</si>
  <si>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</si>
  <si>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</si>
  <si>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</si>
  <si>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</si>
  <si>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</si>
  <si>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</si>
  <si>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</si>
  <si>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</si>
  <si>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</si>
  <si>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</si>
  <si>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</si>
  <si>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</si>
  <si>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</si>
  <si>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</si>
  <si>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</si>
  <si>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</si>
  <si>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</si>
  <si>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</si>
  <si>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</si>
  <si>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</si>
  <si>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</si>
  <si>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</si>
  <si>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</si>
  <si>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</si>
  <si>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</si>
  <si>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</si>
  <si>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</si>
  <si>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</si>
  <si>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</si>
  <si>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</si>
  <si>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</si>
  <si>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</si>
  <si>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</si>
  <si>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</si>
  <si>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</si>
  <si>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</si>
  <si>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</si>
  <si>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</si>
  <si>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</si>
  <si>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</si>
  <si>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</si>
  <si>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</si>
  <si>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</si>
  <si>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</si>
  <si>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</si>
  <si>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</si>
  <si>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</si>
  <si>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</si>
  <si>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</si>
  <si>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</si>
  <si>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</si>
  <si>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</si>
  <si>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</si>
  <si>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</si>
  <si>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</si>
  <si>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</si>
  <si>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</si>
  <si>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</si>
  <si>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</si>
  <si>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</si>
  <si>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</si>
  <si>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</si>
  <si>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</si>
  <si>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</si>
  <si>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</si>
  <si>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</si>
  <si>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</si>
  <si>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</si>
  <si>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</si>
  <si>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</si>
  <si>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</si>
  <si>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</si>
  <si>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</si>
  <si>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</si>
  <si>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</si>
  <si>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</si>
  <si>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</si>
  <si>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</si>
  <si>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</si>
  <si>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</si>
  <si>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</si>
  <si>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</si>
  <si>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</si>
  <si>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</si>
  <si>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</si>
  <si>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</si>
  <si>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</si>
  <si>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</si>
  <si>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</si>
  <si>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</si>
  <si>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</si>
  <si>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</si>
  <si>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</si>
  <si>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</si>
  <si>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</si>
  <si>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</si>
  <si>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</si>
  <si>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</si>
  <si>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</si>
  <si>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</si>
  <si>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</si>
  <si>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</si>
  <si>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</si>
  <si>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</si>
  <si>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</si>
  <si>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</si>
  <si>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</si>
  <si>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</si>
  <si>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</si>
  <si>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</si>
  <si>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</si>
  <si>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</si>
  <si>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</si>
  <si>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</si>
  <si>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</si>
  <si>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</si>
  <si>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</si>
  <si>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</si>
  <si>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</si>
  <si>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</si>
  <si>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</si>
  <si>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</si>
  <si>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</si>
  <si>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</si>
  <si>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</si>
  <si>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</si>
  <si>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</si>
  <si>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</si>
  <si>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</si>
  <si>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</si>
  <si>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</si>
  <si>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</si>
  <si>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</si>
  <si>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</si>
  <si>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</si>
  <si>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</si>
  <si>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</si>
  <si>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</si>
  <si>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</si>
  <si>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</si>
  <si>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</si>
  <si>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</si>
  <si>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</si>
  <si>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</si>
  <si>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</si>
  <si>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</si>
  <si>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</si>
  <si>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</si>
  <si>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</si>
  <si>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</si>
  <si>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</si>
  <si>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</si>
  <si>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</si>
  <si>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</si>
  <si>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</si>
  <si>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</si>
  <si>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</si>
  <si>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</si>
  <si>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</si>
  <si>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</si>
  <si>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</si>
  <si>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</si>
  <si>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</si>
  <si>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</si>
  <si>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</si>
  <si>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</si>
  <si>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</si>
  <si>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</si>
  <si>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</si>
  <si>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</si>
  <si>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</si>
  <si>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</si>
  <si>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</si>
  <si>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</si>
  <si>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</si>
  <si>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</si>
  <si>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</si>
  <si>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</si>
  <si>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</si>
  <si>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</si>
  <si>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</si>
  <si>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</si>
  <si>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</si>
  <si>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</si>
  <si>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</si>
  <si>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</si>
  <si>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</si>
  <si>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</si>
  <si>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</si>
  <si>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</si>
  <si>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</si>
  <si>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</si>
  <si>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</si>
  <si>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</si>
  <si>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</si>
  <si>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</si>
  <si>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</si>
  <si>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</si>
  <si>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</si>
  <si>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</si>
  <si>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</si>
  <si>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</si>
  <si>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</si>
  <si>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</si>
  <si>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</si>
  <si>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</si>
  <si>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</si>
  <si>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</si>
  <si>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</si>
  <si>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</si>
  <si>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</si>
  <si>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</si>
  <si>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</si>
  <si>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</si>
  <si>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</si>
  <si>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</si>
  <si>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</si>
  <si>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</si>
  <si>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</si>
  <si>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</si>
  <si>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</si>
  <si>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</si>
  <si>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</si>
  <si>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</si>
  <si>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</si>
  <si>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</si>
  <si>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</si>
  <si>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</si>
  <si>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</si>
  <si>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</si>
  <si>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</si>
  <si>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</si>
  <si>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</si>
  <si>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</si>
  <si>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</si>
  <si>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</si>
  <si>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</si>
  <si>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</si>
  <si>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</si>
  <si>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</si>
  <si>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</si>
  <si>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</si>
  <si>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</si>
  <si>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</si>
  <si>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</si>
  <si>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</si>
  <si>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</si>
  <si>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</si>
  <si>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</si>
  <si>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</si>
  <si>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</si>
  <si>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</si>
  <si>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</si>
  <si>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</si>
  <si>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</si>
  <si>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</si>
  <si>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</si>
  <si>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</si>
  <si>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</si>
  <si>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</si>
  <si>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</si>
  <si>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</si>
  <si>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</si>
  <si>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</si>
  <si>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</si>
  <si>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</si>
  <si>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</si>
  <si>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</si>
  <si>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</si>
  <si>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</si>
  <si>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</si>
  <si>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</si>
  <si>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</si>
  <si>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</si>
  <si>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</si>
  <si>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</si>
  <si>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</si>
  <si>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</si>
  <si>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</si>
  <si>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</si>
  <si>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</si>
  <si>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</si>
  <si>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</si>
  <si>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</si>
  <si>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</si>
  <si>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</si>
  <si>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</si>
  <si>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</si>
  <si>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</si>
  <si>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</si>
  <si>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</si>
  <si>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</si>
  <si>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</si>
  <si>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</si>
  <si>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</si>
  <si>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</si>
  <si>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</si>
  <si>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</si>
  <si>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</si>
  <si>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</si>
  <si>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</si>
  <si>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</si>
  <si>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</si>
  <si>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</si>
  <si>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</si>
  <si>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</si>
  <si>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</si>
  <si>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</si>
  <si>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</si>
  <si>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</si>
  <si>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</si>
  <si>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</si>
  <si>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</si>
  <si>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</si>
  <si>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</si>
  <si>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</si>
  <si>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</si>
  <si>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</si>
  <si>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</si>
  <si>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</si>
  <si>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</si>
  <si>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</si>
  <si>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</si>
  <si>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</si>
  <si>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</si>
  <si>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</si>
  <si>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</si>
  <si>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</si>
  <si>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</si>
  <si>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</si>
  <si>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</si>
  <si>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</si>
  <si>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</si>
  <si>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</si>
  <si>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</si>
  <si>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</si>
  <si>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</si>
  <si>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</si>
  <si>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</si>
  <si>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</si>
  <si>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</si>
  <si>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</si>
  <si>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</si>
  <si>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</si>
  <si>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</si>
  <si>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</si>
  <si>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</si>
  <si>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</si>
  <si>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</si>
  <si>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</si>
  <si>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</si>
  <si>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</si>
  <si>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</si>
  <si>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</si>
  <si>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</si>
  <si>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</si>
  <si>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</si>
  <si>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</si>
  <si>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</si>
  <si>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</si>
  <si>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</si>
  <si>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</si>
  <si>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</si>
  <si>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</si>
  <si>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</si>
  <si>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</si>
  <si>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</si>
  <si>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</si>
  <si>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</si>
  <si>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</si>
  <si>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</si>
  <si>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</si>
  <si>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</si>
  <si>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</si>
  <si>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</si>
  <si>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</si>
  <si>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</si>
  <si>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</si>
  <si>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</si>
  <si>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</si>
  <si>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</si>
  <si>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</si>
  <si>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</si>
  <si>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</si>
  <si>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</si>
  <si>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</si>
  <si>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</si>
  <si>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</si>
  <si>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</si>
  <si>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</si>
  <si>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</si>
  <si>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</si>
  <si>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</si>
  <si>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</si>
  <si>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</si>
  <si>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</si>
  <si>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</si>
  <si>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</si>
  <si>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</si>
  <si>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</si>
  <si>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</si>
  <si>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</si>
  <si>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</si>
  <si>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</si>
  <si>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</si>
  <si>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</si>
  <si>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</si>
  <si>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</si>
  <si>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</si>
  <si>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</si>
  <si>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</si>
  <si>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</si>
  <si>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</si>
  <si>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</si>
  <si>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</si>
  <si>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</si>
  <si>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</si>
  <si>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</si>
  <si>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</si>
  <si>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</si>
  <si>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</si>
  <si>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</si>
  <si>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</si>
  <si>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</si>
  <si>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</si>
  <si>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</si>
  <si>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</si>
  <si>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</si>
  <si>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</si>
  <si>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</si>
  <si>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</si>
  <si>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</si>
  <si>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</si>
  <si>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</si>
  <si>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</si>
  <si>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</si>
  <si>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</si>
  <si>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</si>
  <si>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</si>
  <si>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</si>
  <si>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</si>
  <si>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</si>
  <si>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</si>
  <si>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</si>
  <si>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</si>
  <si>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</si>
  <si>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</si>
  <si>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</si>
  <si>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</si>
  <si>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</si>
  <si>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</si>
  <si>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</si>
  <si>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</si>
  <si>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</si>
  <si>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</si>
  <si>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</si>
  <si>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</si>
  <si>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</si>
  <si>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</si>
  <si>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</si>
  <si>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</si>
  <si>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</si>
  <si>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</si>
  <si>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</si>
  <si>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</si>
  <si>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</si>
  <si>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</si>
  <si>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</si>
  <si>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</si>
  <si>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</si>
  <si>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</si>
  <si>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</si>
  <si>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</si>
  <si>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</si>
  <si>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</si>
  <si>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</si>
  <si>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</si>
  <si>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</si>
  <si>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</si>
  <si>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</si>
  <si>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</si>
  <si>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</si>
  <si>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</si>
  <si>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</si>
  <si>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</si>
  <si>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</si>
  <si>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</si>
  <si>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</si>
  <si>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</si>
  <si>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</si>
  <si>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</si>
  <si>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</si>
  <si>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</si>
  <si>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</si>
  <si>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</si>
  <si>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</si>
  <si>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</si>
  <si>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</si>
  <si>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</si>
  <si>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</si>
  <si>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</si>
  <si>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</si>
  <si>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</si>
  <si>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</si>
  <si>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</si>
  <si>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</si>
  <si>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</si>
  <si>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</si>
  <si>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</si>
  <si>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</si>
  <si>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</si>
  <si>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</si>
  <si>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</si>
  <si>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</si>
  <si>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</si>
  <si>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</si>
  <si>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</si>
  <si>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</si>
  <si>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</si>
  <si>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</si>
  <si>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</si>
  <si>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</si>
  <si>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</si>
  <si>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</si>
  <si>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</si>
  <si>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</si>
  <si>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</si>
  <si>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</si>
  <si>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</si>
  <si>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</si>
  <si>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</si>
  <si>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</si>
  <si>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</si>
  <si>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</si>
  <si>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</si>
  <si>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</si>
  <si>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</si>
  <si>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</si>
  <si>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</si>
  <si>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</si>
  <si>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</si>
  <si>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</si>
  <si>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</si>
  <si>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</si>
  <si>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</si>
  <si>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</si>
  <si>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</si>
  <si>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</si>
  <si>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</si>
  <si>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</si>
  <si>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</si>
  <si>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</si>
  <si>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</si>
  <si>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</si>
  <si>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</si>
  <si>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</si>
  <si>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</si>
  <si>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</si>
  <si>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</si>
  <si>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</si>
  <si>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</si>
  <si>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</si>
  <si>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</si>
  <si>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</si>
  <si>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</si>
  <si>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</si>
  <si>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</si>
  <si>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</si>
  <si>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</si>
  <si>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</si>
  <si>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</si>
  <si>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</si>
  <si>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</si>
  <si>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</si>
  <si>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</si>
  <si>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</si>
  <si>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</si>
  <si>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</si>
  <si>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</si>
  <si>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</si>
  <si>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</si>
  <si>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</si>
  <si>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</si>
  <si>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</si>
  <si>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</si>
  <si>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</si>
  <si>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</si>
  <si>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</si>
  <si>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</si>
  <si>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</si>
  <si>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</si>
  <si>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</si>
  <si>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</si>
  <si>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</si>
  <si>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</si>
  <si>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</si>
  <si>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</si>
  <si>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</si>
  <si>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</si>
  <si>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</si>
  <si>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</si>
  <si>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</si>
  <si>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</si>
  <si>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</si>
  <si>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</si>
  <si>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</si>
  <si>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</si>
  <si>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</si>
  <si>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</si>
  <si>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</si>
  <si>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</si>
  <si>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</si>
  <si>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</si>
  <si>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</si>
  <si>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</si>
  <si>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</si>
  <si>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</si>
  <si>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</si>
  <si>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</si>
  <si>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</si>
  <si>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</si>
  <si>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</si>
  <si>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</si>
  <si>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</si>
  <si>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</si>
  <si>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</si>
  <si>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</si>
  <si>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</si>
  <si>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</si>
  <si>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</si>
  <si>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</si>
  <si>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</si>
  <si>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</si>
  <si>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</si>
  <si>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</si>
  <si>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</si>
  <si>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</si>
  <si>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</si>
  <si>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</si>
  <si>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</si>
  <si>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</si>
  <si>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</si>
  <si>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</si>
  <si>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</si>
  <si>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</si>
  <si>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</si>
  <si>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</si>
  <si>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</si>
  <si>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</si>
  <si>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</si>
  <si>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</si>
  <si>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</si>
  <si>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</si>
  <si>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</si>
  <si>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</si>
  <si>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</si>
  <si>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</si>
  <si>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</si>
  <si>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</si>
  <si>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</si>
  <si>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</si>
  <si>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</si>
  <si>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</si>
  <si>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</si>
  <si>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</si>
  <si>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</si>
  <si>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</si>
  <si>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</si>
  <si>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</si>
  <si>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</si>
  <si>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</si>
  <si>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</si>
  <si>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</si>
  <si>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</si>
  <si>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</si>
  <si>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</si>
  <si>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</si>
  <si>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</si>
  <si>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</si>
  <si>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</si>
  <si>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</si>
  <si>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</si>
  <si>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</si>
  <si>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</si>
  <si>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</si>
  <si>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</si>
  <si>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</si>
  <si>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</si>
  <si>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</si>
  <si>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</si>
  <si>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</si>
  <si>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</si>
  <si>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</si>
  <si>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</si>
  <si>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</si>
  <si>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</si>
  <si>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</si>
  <si>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</si>
  <si>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</si>
  <si>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</si>
  <si>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</si>
  <si>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</si>
  <si>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</si>
  <si>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</si>
  <si>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</si>
  <si>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</si>
  <si>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</si>
  <si>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</si>
  <si>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</si>
  <si>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</si>
  <si>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</si>
  <si>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</si>
  <si>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</si>
  <si>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</si>
  <si>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</si>
  <si>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</si>
  <si>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</si>
  <si>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</si>
  <si>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</si>
  <si>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</si>
  <si>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</si>
  <si>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</si>
  <si>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</si>
  <si>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</si>
  <si>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</si>
  <si>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</si>
  <si>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</si>
  <si>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</si>
  <si>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</si>
  <si>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</si>
  <si>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</si>
  <si>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</si>
  <si>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</si>
  <si>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</si>
  <si>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</si>
  <si>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</si>
  <si>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</si>
  <si>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</si>
  <si>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</si>
  <si>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</si>
  <si>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</si>
  <si>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</si>
  <si>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</si>
  <si>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</si>
  <si>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</si>
  <si>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</si>
  <si>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</si>
  <si>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</si>
  <si>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</si>
  <si>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</si>
  <si>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</si>
  <si>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</si>
  <si>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</si>
  <si>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</si>
  <si>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</si>
  <si>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</si>
  <si>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</si>
  <si>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</si>
  <si>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</si>
  <si>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</si>
  <si>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</si>
  <si>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</si>
  <si>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</si>
  <si>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</si>
  <si>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</si>
  <si>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</si>
  <si>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</si>
  <si>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</si>
  <si>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</si>
  <si>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</si>
  <si>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</si>
  <si>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</si>
  <si>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</si>
  <si>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</si>
  <si>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</si>
  <si>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</si>
  <si>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</si>
  <si>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</si>
  <si>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</si>
  <si>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</si>
  <si>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</si>
  <si>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</si>
  <si>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</si>
  <si>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</si>
  <si>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</si>
  <si>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</si>
  <si>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</si>
  <si>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</si>
  <si>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</si>
  <si>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</si>
  <si>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</si>
  <si>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</si>
  <si>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</si>
  <si>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</si>
  <si>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</si>
  <si>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</si>
  <si>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</si>
  <si>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</si>
  <si>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</si>
  <si>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</si>
  <si>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</si>
  <si>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</si>
  <si>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</si>
  <si>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</si>
  <si>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</si>
  <si>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</si>
  <si>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</si>
  <si>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</si>
  <si>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</si>
  <si>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</si>
  <si>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</si>
  <si>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</si>
  <si>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</si>
  <si>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</si>
  <si>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</si>
  <si>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</si>
  <si>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</si>
  <si>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</si>
  <si>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</si>
  <si>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</si>
  <si>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</si>
  <si>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</si>
  <si>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</si>
  <si>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</si>
  <si>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</si>
  <si>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</si>
  <si>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</si>
  <si>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</si>
  <si>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</si>
  <si>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</si>
  <si>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</si>
  <si>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</si>
  <si>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</si>
  <si>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</si>
  <si>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</si>
  <si>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</si>
  <si>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</si>
  <si>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</si>
  <si>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</si>
  <si>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</si>
  <si>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</si>
  <si>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</si>
  <si>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</si>
  <si>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</si>
  <si>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</si>
  <si>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</si>
  <si>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</si>
  <si>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</si>
  <si>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</si>
  <si>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</si>
  <si>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</si>
  <si>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</si>
  <si>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</si>
  <si>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</si>
  <si>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</si>
  <si>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</si>
  <si>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</si>
  <si>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</si>
  <si>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</si>
  <si>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</si>
  <si>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</si>
  <si>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</si>
  <si>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</si>
  <si>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</si>
  <si>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</si>
  <si>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</si>
  <si>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</si>
  <si>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</si>
  <si>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</si>
  <si>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</si>
  <si>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</si>
  <si>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</si>
  <si>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</si>
  <si>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</si>
  <si>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</si>
  <si>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</si>
  <si>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</si>
  <si>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</si>
  <si>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</si>
  <si>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</si>
  <si>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</si>
  <si>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</si>
  <si>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</si>
  <si>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</si>
  <si>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</si>
  <si>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</si>
  <si>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</si>
  <si>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</si>
  <si>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</si>
  <si>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</si>
  <si>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</si>
  <si>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</si>
  <si>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</si>
  <si>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</si>
  <si>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</si>
  <si>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</si>
  <si>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</si>
  <si>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</si>
  <si>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</si>
  <si>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</si>
  <si>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</si>
  <si>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</si>
  <si>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</si>
  <si>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</si>
  <si>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</si>
  <si>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</si>
  <si>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</si>
  <si>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</si>
  <si>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</si>
  <si>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</si>
  <si>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</si>
  <si>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</si>
  <si>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</si>
  <si>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</si>
  <si>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</si>
  <si>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</si>
  <si>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</si>
  <si>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</si>
  <si>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</si>
  <si>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</si>
  <si>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</si>
  <si>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</si>
  <si>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</si>
  <si>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</si>
  <si>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</si>
  <si>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</si>
  <si>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</si>
  <si>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</si>
  <si>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</si>
  <si>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</si>
  <si>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</si>
  <si>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</si>
  <si>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</si>
  <si>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</si>
  <si>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</si>
  <si>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</si>
  <si>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</si>
  <si>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</si>
  <si>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</si>
  <si>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</si>
  <si>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</si>
  <si>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</si>
  <si>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</si>
  <si>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</si>
  <si>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</si>
  <si>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</si>
  <si>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</si>
  <si>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</si>
  <si>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</si>
  <si>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</si>
  <si>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</si>
  <si>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</si>
  <si>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</si>
  <si>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</si>
  <si>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</si>
  <si>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</si>
  <si>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</si>
  <si>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</si>
  <si>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</si>
  <si>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</si>
  <si>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</si>
  <si>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</si>
  <si>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</si>
  <si>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</si>
  <si>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</si>
  <si>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</si>
  <si>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</si>
  <si>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</si>
  <si>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</si>
  <si>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</si>
  <si>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</si>
  <si>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</si>
  <si>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</si>
  <si>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</si>
  <si>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</si>
  <si>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</si>
  <si>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</si>
  <si>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</si>
  <si>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</si>
  <si>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</si>
  <si>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</si>
  <si>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</si>
  <si>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</si>
  <si>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</si>
  <si>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</si>
  <si>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</si>
  <si>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</si>
  <si>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</si>
  <si>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</si>
  <si>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</si>
  <si>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</si>
  <si>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</si>
  <si>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</si>
  <si>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</si>
  <si>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</si>
  <si>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</si>
  <si>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</si>
  <si>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</si>
  <si>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</si>
  <si>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</si>
  <si>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</si>
  <si>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</si>
  <si>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</si>
  <si>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</si>
  <si>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</si>
  <si>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</si>
  <si>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</si>
  <si>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</si>
  <si>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</si>
  <si>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</si>
  <si>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</si>
  <si>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</si>
  <si>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</si>
  <si>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</si>
  <si>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</si>
  <si>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</si>
  <si>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</si>
  <si>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</si>
  <si>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</si>
  <si>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</si>
  <si>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</si>
  <si>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</si>
  <si>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</si>
  <si>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</si>
  <si>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</si>
  <si>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</si>
  <si>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</si>
  <si>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</si>
  <si>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</si>
  <si>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</si>
  <si>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</si>
  <si>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</si>
  <si>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</si>
  <si>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</si>
  <si>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</si>
  <si>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</si>
  <si>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</si>
  <si>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</si>
  <si>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</si>
  <si>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</si>
  <si>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</si>
  <si>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</si>
  <si>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</si>
  <si>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</si>
  <si>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</si>
  <si>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</si>
  <si>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</si>
  <si>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</si>
  <si>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</si>
  <si>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</si>
  <si>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</si>
  <si>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</si>
  <si>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</si>
  <si>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</si>
  <si>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</si>
  <si>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</si>
  <si>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</si>
  <si>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</si>
  <si>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</si>
  <si>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</si>
  <si>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</si>
  <si>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</si>
  <si>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</si>
  <si>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</si>
  <si>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</si>
  <si>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</si>
  <si>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</si>
  <si>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</si>
  <si>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</si>
  <si>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</si>
  <si>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</si>
  <si>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</si>
  <si>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</si>
  <si>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</si>
  <si>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</si>
  <si>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</si>
  <si>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</si>
  <si>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</si>
  <si>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</si>
  <si>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</si>
  <si>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</si>
  <si>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</si>
  <si>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</si>
  <si>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</si>
  <si>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</si>
  <si>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</si>
  <si>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</si>
  <si>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</si>
  <si>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</si>
  <si>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</si>
  <si>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</si>
  <si>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</si>
  <si>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</si>
  <si>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</si>
  <si>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</si>
  <si>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</si>
  <si>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</si>
  <si>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</si>
  <si>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</si>
  <si>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</si>
  <si>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</si>
  <si>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</si>
  <si>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</si>
  <si>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</si>
  <si>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</si>
  <si>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</si>
  <si>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</si>
  <si>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</si>
  <si>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</si>
  <si>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</si>
  <si>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</si>
  <si>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</si>
  <si>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</si>
  <si>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</si>
  <si>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</si>
  <si>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</si>
  <si>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</si>
  <si>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</si>
  <si>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</si>
  <si>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</si>
  <si>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</si>
  <si>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</si>
  <si>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</si>
  <si>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</si>
  <si>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</si>
  <si>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</si>
  <si>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</si>
  <si>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</si>
  <si>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</si>
  <si>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</si>
  <si>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</si>
  <si>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</si>
  <si>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</si>
  <si>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</si>
  <si>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</si>
  <si>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</si>
  <si>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</si>
  <si>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</si>
  <si>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</si>
  <si>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</si>
  <si>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</si>
  <si>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</si>
  <si>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</si>
  <si>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</si>
  <si>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</si>
  <si>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</si>
  <si>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</si>
  <si>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</si>
  <si>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</si>
  <si>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</si>
  <si>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</si>
  <si>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</si>
  <si>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</si>
  <si>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</si>
  <si>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</si>
  <si>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</si>
  <si>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</si>
  <si>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</si>
  <si>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</si>
  <si>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</si>
  <si>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</si>
  <si>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</si>
  <si>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</si>
  <si>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</si>
  <si>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</si>
  <si>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</si>
  <si>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</si>
  <si>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</si>
  <si>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</si>
  <si>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</si>
  <si>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</si>
  <si>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</si>
  <si>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</si>
  <si>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</si>
  <si>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</si>
  <si>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</si>
  <si>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</si>
  <si>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</si>
  <si>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</si>
  <si>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</si>
  <si>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</si>
  <si>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</si>
  <si>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</si>
  <si>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</si>
  <si>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</si>
  <si>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</si>
  <si>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</si>
  <si>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</si>
  <si>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</si>
  <si>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</si>
  <si>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</si>
  <si>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</si>
  <si>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</si>
  <si>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</si>
  <si>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</si>
  <si>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</si>
  <si>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</si>
  <si>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</si>
  <si>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</si>
  <si>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</si>
  <si>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</si>
  <si>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</si>
  <si>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</si>
  <si>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</si>
  <si>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</si>
  <si>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</si>
  <si>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</si>
  <si>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</si>
  <si>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</si>
  <si>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</si>
  <si>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</si>
  <si>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</si>
  <si>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</si>
  <si>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</si>
  <si>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</si>
  <si>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</si>
  <si>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</si>
  <si>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</si>
  <si>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</si>
  <si>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</si>
  <si>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</si>
  <si>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</si>
  <si>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</si>
  <si>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</si>
  <si>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</si>
  <si>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</si>
  <si>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</si>
  <si>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</si>
  <si>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</si>
  <si>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</si>
  <si>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</si>
  <si>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</si>
  <si>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</si>
  <si>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</si>
  <si>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</si>
  <si>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</si>
  <si>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</si>
  <si>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</si>
  <si>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</si>
  <si>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</si>
  <si>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</si>
  <si>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</si>
  <si>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</si>
  <si>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</si>
  <si>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</si>
  <si>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</si>
  <si>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</si>
  <si>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</si>
  <si>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</si>
  <si>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</si>
  <si>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</si>
  <si>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</si>
  <si>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</si>
  <si>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</si>
  <si>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</si>
  <si>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</si>
  <si>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</si>
  <si>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</si>
  <si>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</si>
  <si>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</si>
  <si>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</si>
  <si>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</si>
  <si>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</si>
  <si>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</si>
  <si>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</si>
  <si>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</si>
  <si>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</si>
  <si>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</si>
  <si>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</si>
  <si>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</si>
  <si>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</si>
  <si>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</si>
  <si>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</si>
  <si>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</si>
  <si>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</si>
  <si>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</si>
  <si>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</si>
  <si>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</si>
  <si>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</si>
  <si>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</si>
  <si>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</si>
  <si>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</si>
  <si>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</si>
  <si>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</si>
  <si>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</si>
  <si>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</si>
  <si>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</si>
  <si>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</si>
  <si>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</si>
  <si>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</si>
  <si>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</si>
  <si>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</si>
  <si>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</si>
  <si>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</si>
  <si>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</si>
  <si>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</si>
  <si>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</si>
  <si>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</si>
  <si>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</si>
  <si>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</si>
  <si>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</si>
  <si>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</si>
  <si>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</si>
  <si>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</si>
  <si>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</si>
  <si>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</si>
  <si>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</si>
  <si>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</si>
  <si>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</si>
  <si>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</si>
  <si>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</si>
  <si>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</si>
  <si>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</si>
  <si>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</si>
  <si>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</si>
  <si>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</si>
  <si>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</si>
  <si>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</si>
  <si>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</si>
  <si>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</si>
  <si>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</si>
  <si>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</si>
  <si>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</si>
  <si>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</si>
  <si>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</si>
  <si>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</si>
  <si>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</si>
  <si>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</si>
  <si>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</si>
  <si>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</si>
  <si>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</si>
  <si>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</si>
  <si>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</si>
  <si>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</si>
  <si>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</si>
  <si>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</si>
  <si>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</si>
  <si>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</si>
  <si>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</si>
  <si>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</si>
  <si>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</si>
  <si>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</si>
  <si>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</si>
  <si>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</si>
  <si>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</si>
  <si>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</si>
  <si>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</si>
  <si>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</si>
  <si>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</si>
  <si>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</si>
  <si>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</si>
  <si>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</si>
  <si>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</si>
  <si>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</si>
  <si>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</si>
  <si>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</si>
  <si>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</si>
  <si>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</si>
  <si>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</si>
  <si>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</si>
  <si>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</si>
  <si>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</si>
  <si>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</si>
  <si>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</si>
  <si>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</si>
  <si>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</si>
  <si>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</si>
  <si>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</si>
  <si>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</si>
  <si>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</si>
  <si>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</si>
  <si>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</si>
  <si>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</si>
  <si>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</si>
  <si>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</si>
  <si>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</si>
  <si>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</si>
  <si>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</si>
  <si>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</si>
  <si>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</si>
  <si>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</si>
  <si>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</si>
  <si>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</si>
  <si>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</si>
  <si>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</si>
  <si>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</si>
  <si>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</si>
  <si>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</si>
  <si>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</si>
  <si>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</si>
  <si>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</si>
  <si>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</si>
  <si>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</si>
  <si>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</si>
  <si>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</si>
  <si>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</si>
  <si>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</si>
  <si>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</si>
  <si>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</si>
  <si>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</si>
  <si>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</si>
  <si>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</si>
  <si>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</si>
  <si>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</si>
  <si>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</si>
  <si>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</si>
  <si>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</si>
  <si>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</si>
  <si>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</si>
  <si>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</si>
  <si>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</si>
  <si>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</si>
  <si>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</si>
  <si>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</si>
  <si>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</si>
  <si>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</si>
  <si>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</si>
  <si>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</si>
  <si>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</si>
  <si>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</si>
  <si>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</si>
  <si>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</si>
  <si>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</si>
  <si>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</si>
  <si>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</si>
  <si>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</si>
  <si>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</si>
  <si>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</si>
  <si>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</si>
  <si>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</si>
  <si>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</si>
  <si>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</si>
  <si>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</si>
  <si>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</si>
  <si>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</si>
  <si>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</si>
  <si>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</si>
  <si>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</si>
  <si>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</si>
  <si>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</si>
  <si>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</si>
  <si>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</si>
  <si>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</si>
  <si>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</si>
  <si>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</si>
  <si>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</si>
  <si>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</si>
  <si>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</si>
  <si>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</si>
  <si>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</si>
  <si>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</si>
  <si>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</si>
  <si>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</si>
  <si>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</si>
  <si>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</si>
  <si>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</si>
  <si>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</si>
  <si>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</si>
  <si>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</si>
  <si>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</si>
  <si>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</si>
  <si>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</si>
  <si>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</si>
  <si>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</si>
  <si>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</si>
  <si>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</si>
  <si>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</si>
  <si>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</si>
  <si>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</si>
  <si>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</si>
  <si>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</si>
  <si>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</si>
  <si>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</si>
  <si>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</si>
  <si>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</si>
  <si>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</si>
  <si>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</si>
  <si>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</si>
  <si>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</si>
  <si>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</si>
  <si>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</si>
  <si>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</si>
  <si>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</si>
  <si>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</si>
  <si>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</si>
  <si>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</si>
  <si>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</si>
  <si>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</si>
  <si>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</si>
  <si>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</si>
  <si>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</si>
  <si>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</si>
  <si>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</si>
  <si>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</si>
  <si>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</si>
  <si>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</si>
  <si>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</si>
  <si>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</si>
  <si>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</si>
  <si>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</si>
  <si>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</si>
  <si>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</si>
  <si>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</si>
  <si>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</si>
  <si>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</si>
  <si>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</si>
  <si>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</si>
  <si>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</si>
  <si>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</si>
  <si>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</si>
  <si>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</si>
  <si>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</si>
  <si>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</si>
  <si>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</si>
  <si>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</si>
  <si>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</si>
  <si>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</si>
  <si>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</si>
  <si>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</si>
  <si>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</si>
  <si>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</si>
  <si>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</si>
  <si>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</si>
  <si>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</si>
  <si>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</si>
  <si>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</si>
  <si>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</si>
  <si>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</si>
  <si>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</si>
  <si>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</si>
  <si>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</si>
  <si>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</si>
  <si>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</si>
  <si>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</si>
  <si>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</si>
  <si>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</si>
  <si>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</si>
  <si>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</si>
  <si>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</si>
  <si>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</si>
  <si>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</si>
  <si>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</si>
  <si>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</si>
  <si>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</si>
  <si>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</si>
  <si>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</si>
  <si>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</si>
  <si>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</si>
  <si>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</si>
  <si>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</si>
  <si>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</si>
  <si>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</si>
  <si>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</si>
  <si>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</si>
  <si>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</si>
  <si>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</si>
  <si>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</si>
  <si>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</si>
  <si>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</si>
  <si>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</si>
  <si>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</si>
  <si>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</si>
  <si>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</si>
  <si>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</si>
  <si>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</si>
  <si>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</si>
  <si>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</si>
  <si>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</si>
  <si>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</si>
  <si>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</si>
  <si>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</si>
  <si>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</si>
  <si>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</si>
  <si>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</si>
  <si>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</si>
  <si>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</si>
  <si>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</si>
  <si>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</si>
  <si>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</si>
  <si>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</si>
  <si>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</si>
  <si>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</si>
  <si>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</si>
  <si>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</si>
  <si>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</si>
  <si>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</si>
  <si>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</si>
  <si>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</si>
  <si>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</si>
  <si>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</si>
  <si>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</si>
  <si>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</si>
  <si>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</si>
  <si>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</si>
  <si>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</si>
  <si>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</si>
  <si>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</si>
  <si>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</si>
  <si>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</si>
  <si>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</si>
  <si>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</si>
  <si>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</si>
  <si>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</si>
  <si>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</si>
  <si>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</si>
  <si>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</si>
  <si>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</si>
  <si>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</si>
  <si>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</si>
  <si>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</si>
  <si>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</si>
  <si>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</si>
  <si>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</si>
  <si>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</si>
  <si>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</si>
  <si>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</si>
  <si>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</si>
  <si>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</si>
  <si>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</si>
  <si>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</si>
  <si>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</si>
  <si>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</si>
  <si>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</si>
  <si>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</si>
  <si>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</si>
  <si>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</si>
  <si>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</si>
  <si>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</si>
  <si>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</si>
  <si>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</si>
  <si>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</si>
  <si>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</si>
  <si>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</si>
  <si>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</si>
  <si>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</si>
  <si>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</si>
  <si>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</si>
  <si>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</si>
  <si>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</si>
  <si>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</si>
  <si>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</si>
  <si>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</si>
  <si>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</si>
  <si>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</si>
  <si>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</si>
  <si>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</si>
  <si>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</si>
  <si>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</si>
  <si>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</si>
  <si>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</si>
  <si>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</si>
  <si>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</si>
  <si>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</si>
  <si>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</si>
  <si>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</si>
  <si>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</si>
  <si>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</si>
  <si>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</si>
  <si>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</si>
  <si>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</si>
  <si>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</si>
  <si>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</si>
  <si>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</si>
  <si>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</si>
  <si>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</si>
  <si>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</si>
  <si>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</si>
  <si>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</si>
  <si>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</si>
  <si>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</si>
  <si>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</si>
  <si>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</si>
  <si>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</si>
  <si>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</si>
  <si>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</si>
  <si>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</si>
  <si>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</si>
  <si>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</si>
  <si>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</si>
  <si>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</si>
  <si>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</si>
  <si>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</si>
  <si>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</si>
  <si>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</si>
  <si>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</si>
  <si>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</si>
  <si>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</si>
  <si>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</si>
  <si>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</si>
  <si>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</si>
  <si>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</si>
  <si>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</si>
  <si>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</si>
  <si>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</si>
  <si>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</si>
  <si>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</si>
  <si>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</si>
  <si>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</si>
  <si>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</si>
  <si>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</si>
  <si>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</si>
  <si>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</si>
  <si>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</si>
  <si>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</si>
  <si>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</si>
  <si>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</si>
  <si>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</si>
  <si>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</si>
  <si>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</si>
  <si>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</si>
  <si>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</si>
  <si>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</si>
  <si>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</si>
  <si>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</si>
  <si>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</si>
  <si>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</si>
  <si>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</si>
  <si>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</si>
  <si>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</si>
  <si>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</si>
  <si>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</si>
  <si>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</si>
  <si>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</si>
  <si>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</si>
  <si>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</si>
  <si>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</si>
  <si>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</si>
  <si>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</si>
  <si>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</si>
  <si>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</si>
  <si>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</si>
  <si>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</si>
  <si>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</si>
  <si>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</si>
  <si>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</si>
  <si>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</si>
  <si>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</si>
  <si>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</si>
  <si>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</si>
  <si>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</si>
  <si>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</si>
  <si>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</si>
  <si>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</si>
  <si>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</si>
  <si>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</si>
  <si>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</si>
  <si>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</si>
  <si>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</si>
  <si>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</si>
  <si>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</si>
  <si>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</si>
  <si>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</si>
  <si>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</si>
  <si>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</si>
  <si>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</si>
  <si>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</si>
  <si>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</si>
  <si>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</si>
  <si>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</si>
  <si>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</si>
  <si>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</si>
  <si>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</si>
  <si>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</si>
  <si>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</si>
  <si>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</si>
  <si>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</si>
  <si>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</si>
  <si>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</si>
  <si>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</si>
  <si>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</si>
  <si>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</si>
  <si>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</si>
  <si>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</si>
  <si>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</si>
  <si>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</si>
  <si>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</si>
  <si>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</si>
  <si>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</si>
  <si>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</si>
  <si>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</si>
  <si>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</si>
  <si>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</si>
  <si>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</si>
  <si>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</si>
  <si>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</si>
  <si>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</si>
  <si>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</si>
  <si>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</si>
  <si>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</si>
  <si>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</si>
  <si>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</si>
  <si>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</si>
  <si>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</si>
  <si>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</si>
  <si>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</si>
  <si>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</si>
  <si>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</si>
  <si>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</si>
  <si>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</si>
  <si>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</si>
  <si>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</si>
  <si>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</si>
  <si>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</si>
  <si>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</si>
  <si>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</si>
  <si>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</si>
  <si>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</si>
  <si>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</si>
  <si>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</si>
  <si>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</si>
  <si>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</si>
  <si>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</si>
  <si>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</si>
  <si>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</si>
  <si>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</si>
  <si>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</si>
  <si>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</si>
  <si>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</si>
  <si>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</si>
  <si>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</si>
  <si>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</si>
  <si>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</si>
  <si>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</si>
  <si>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</si>
  <si>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</si>
  <si>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</si>
  <si>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</si>
  <si>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</si>
  <si>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</si>
  <si>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</si>
  <si>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</si>
  <si>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</si>
  <si>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</si>
  <si>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</si>
  <si>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</si>
  <si>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</si>
  <si>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</si>
  <si>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</si>
  <si>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</si>
  <si>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</si>
  <si>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</si>
  <si>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</si>
  <si>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</si>
  <si>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</si>
  <si>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</si>
  <si>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</si>
  <si>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</si>
  <si>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</si>
  <si>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</si>
  <si>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</si>
  <si>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</si>
  <si>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</si>
  <si>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</si>
  <si>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</si>
  <si>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</si>
  <si>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</si>
  <si>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</si>
  <si>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</si>
  <si>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</si>
  <si>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</si>
  <si>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</si>
  <si>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</si>
  <si>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</si>
  <si>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</si>
  <si>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</si>
  <si>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</si>
  <si>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</si>
  <si>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</si>
  <si>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</si>
  <si>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</si>
  <si>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</si>
  <si>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</si>
  <si>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</si>
  <si>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</si>
  <si>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</si>
  <si>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</si>
  <si>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</si>
  <si>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</si>
  <si>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</si>
  <si>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</si>
  <si>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</si>
  <si>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</si>
  <si>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</si>
  <si>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</si>
  <si>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</si>
  <si>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</si>
  <si>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</si>
  <si>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</si>
  <si>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</si>
  <si>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</si>
  <si>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</si>
  <si>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</si>
  <si>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</si>
  <si>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</si>
  <si>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</si>
  <si>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</si>
  <si>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</si>
  <si>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</si>
  <si>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</si>
  <si>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</si>
  <si>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</si>
  <si>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</si>
  <si>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</si>
  <si>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</si>
  <si>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</si>
  <si>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</si>
  <si>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</si>
  <si>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</si>
  <si>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</si>
  <si>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</si>
  <si>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</si>
  <si>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</si>
  <si>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</si>
  <si>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</si>
  <si>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</si>
  <si>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</si>
  <si>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</si>
  <si>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</si>
  <si>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</si>
  <si>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</si>
  <si>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</si>
  <si>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</si>
  <si>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</si>
  <si>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</si>
  <si>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</si>
  <si>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</si>
  <si>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</si>
  <si>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</si>
  <si>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</si>
  <si>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</si>
  <si>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</si>
  <si>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</si>
  <si>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</si>
  <si>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</si>
  <si>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</si>
  <si>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</si>
  <si>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</si>
  <si>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</si>
  <si>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</si>
  <si>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</si>
  <si>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</si>
  <si>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</si>
  <si>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</si>
  <si>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</si>
  <si>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</si>
  <si>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</si>
  <si>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</si>
  <si>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</si>
  <si>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</si>
  <si>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</si>
  <si>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</si>
  <si>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</si>
  <si>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</si>
  <si>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</si>
  <si>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</si>
  <si>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</si>
  <si>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</si>
  <si>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</si>
  <si>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</si>
  <si>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</si>
  <si>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</si>
  <si>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</si>
  <si>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</si>
  <si>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</si>
  <si>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</si>
  <si>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</si>
  <si>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</si>
  <si>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</si>
  <si>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</si>
  <si>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</si>
  <si>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</si>
  <si>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</si>
  <si>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</si>
  <si>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</si>
  <si>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</si>
  <si>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</si>
  <si>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</si>
  <si>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</si>
  <si>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</si>
  <si>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</si>
  <si>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</si>
  <si>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</si>
  <si>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</si>
  <si>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</si>
  <si>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</si>
  <si>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</si>
  <si>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</si>
  <si>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</si>
  <si>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</si>
  <si>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</si>
  <si>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</si>
  <si>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</si>
  <si>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</si>
  <si>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</si>
  <si>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</si>
  <si>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</si>
  <si>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</si>
  <si>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</si>
  <si>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</si>
  <si>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</si>
  <si>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</si>
  <si>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</si>
  <si>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</si>
  <si>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</si>
  <si>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</si>
  <si>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</si>
  <si>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</si>
  <si>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</si>
  <si>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</si>
  <si>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</si>
  <si>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</si>
  <si>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</si>
  <si>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</si>
  <si>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</si>
  <si>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</si>
  <si>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</si>
  <si>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</si>
  <si>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</si>
  <si>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</si>
  <si>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</si>
  <si>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</si>
  <si>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</si>
  <si>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</si>
  <si>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</si>
  <si>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</si>
  <si>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</si>
  <si>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</si>
  <si>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</si>
  <si>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</si>
  <si>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</si>
  <si>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</si>
  <si>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</si>
  <si>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</si>
  <si>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</si>
  <si>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</si>
  <si>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</si>
  <si>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</si>
  <si>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</si>
  <si>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</si>
  <si>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</si>
  <si>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</si>
  <si>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</si>
  <si>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</si>
  <si>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</si>
  <si>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</si>
  <si>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</si>
  <si>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</si>
  <si>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</si>
  <si>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</si>
  <si>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</si>
  <si>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</si>
  <si>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</si>
  <si>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</si>
  <si>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</si>
  <si>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</si>
  <si>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</si>
  <si>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</si>
  <si>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</si>
  <si>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</si>
  <si>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</si>
  <si>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</si>
  <si>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</si>
  <si>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</si>
  <si>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</si>
  <si>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</si>
  <si>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</si>
  <si>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</si>
  <si>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</si>
  <si>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</si>
  <si>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</si>
  <si>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</si>
  <si>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</si>
  <si>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</si>
  <si>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</si>
  <si>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</si>
  <si>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</si>
  <si>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</si>
  <si>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</si>
  <si>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</si>
  <si>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</si>
  <si>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</si>
  <si>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</si>
  <si>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</si>
  <si>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</si>
  <si>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</si>
  <si>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</si>
  <si>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</si>
  <si>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</si>
  <si>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</si>
  <si>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</si>
  <si>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</si>
  <si>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</si>
  <si>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</si>
  <si>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</si>
  <si>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</si>
  <si>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</si>
  <si>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</si>
  <si>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</si>
  <si>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</si>
  <si>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</si>
  <si>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</si>
  <si>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</si>
  <si>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</si>
  <si>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</si>
  <si>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</si>
  <si>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</si>
  <si>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</si>
  <si>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</si>
  <si>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</si>
  <si>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</si>
  <si>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</si>
  <si>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</si>
  <si>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</si>
  <si>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</si>
  <si>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</si>
  <si>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</si>
  <si>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</si>
  <si>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</si>
  <si>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</si>
  <si>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</si>
  <si>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</si>
  <si>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</si>
  <si>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</si>
  <si>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</si>
  <si>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</si>
  <si>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</si>
  <si>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</si>
  <si>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</si>
  <si>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</si>
  <si>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</si>
  <si>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</si>
  <si>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</si>
  <si>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</si>
  <si>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</si>
  <si>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</si>
  <si>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</si>
  <si>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</si>
  <si>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</si>
  <si>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</si>
  <si>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</si>
  <si>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</si>
  <si>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</si>
  <si>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</si>
  <si>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</si>
  <si>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</si>
  <si>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</si>
  <si>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</si>
  <si>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</si>
  <si>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</si>
  <si>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</si>
  <si>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</si>
  <si>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</si>
  <si>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</si>
  <si>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</si>
  <si>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</si>
  <si>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</si>
  <si>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</si>
  <si>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</si>
  <si>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</si>
  <si>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</si>
  <si>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</si>
  <si>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</si>
  <si>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</si>
  <si>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</si>
  <si>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</si>
  <si>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</si>
  <si>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</si>
  <si>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</si>
  <si>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</si>
  <si>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</si>
  <si>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</si>
  <si>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</si>
  <si>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</si>
  <si>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</si>
  <si>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</si>
  <si>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</si>
  <si>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</si>
  <si>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</si>
  <si>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</si>
  <si>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</si>
  <si>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</si>
  <si>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</si>
  <si>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</si>
  <si>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</si>
  <si>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</si>
  <si>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</si>
  <si>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</si>
  <si>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</si>
  <si>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</si>
  <si>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</si>
  <si>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</si>
  <si>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</si>
  <si>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</si>
  <si>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</si>
  <si>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</si>
  <si>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</si>
  <si>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</si>
  <si>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</si>
  <si>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</si>
  <si>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</si>
  <si>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</si>
  <si>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</si>
  <si>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</si>
  <si>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</si>
  <si>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</si>
  <si>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</si>
  <si>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</si>
  <si>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</si>
  <si>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</si>
  <si>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</si>
  <si>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</si>
  <si>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</si>
  <si>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</si>
  <si>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</si>
  <si>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</si>
  <si>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</si>
  <si>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</si>
  <si>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</si>
  <si>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</si>
  <si>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</si>
  <si>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</si>
  <si>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</si>
  <si>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</si>
  <si>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</si>
  <si>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</si>
  <si>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</si>
  <si>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</si>
  <si>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</si>
  <si>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</si>
  <si>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</si>
  <si>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</si>
  <si>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</si>
  <si>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</si>
  <si>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</si>
  <si>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</si>
  <si>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</si>
  <si>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</si>
  <si>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</si>
  <si>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</si>
  <si>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</si>
  <si>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</si>
  <si>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</si>
  <si>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</si>
  <si>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</si>
  <si>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</si>
  <si>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</si>
  <si>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</si>
  <si>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</si>
  <si>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</si>
  <si>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</si>
  <si>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</si>
  <si>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</si>
  <si>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</si>
  <si>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</si>
  <si>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</si>
  <si>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</si>
  <si>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</si>
  <si>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</si>
  <si>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</si>
  <si>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</si>
  <si>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</si>
  <si>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</si>
  <si>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</si>
  <si>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</si>
  <si>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</si>
  <si>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</si>
  <si>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</si>
  <si>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</si>
  <si>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</si>
  <si>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</si>
  <si>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</si>
  <si>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</si>
  <si>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</si>
  <si>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</si>
  <si>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</si>
  <si>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</si>
  <si>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</si>
  <si>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</si>
  <si>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</si>
  <si>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</si>
  <si>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</si>
  <si>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</si>
  <si>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</si>
  <si>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</si>
  <si>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</si>
  <si>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</si>
  <si>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</si>
  <si>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</si>
  <si>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</si>
  <si>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</si>
  <si>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</si>
  <si>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</si>
  <si>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</si>
  <si>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</si>
  <si>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</si>
  <si>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</si>
  <si>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</si>
  <si>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</si>
  <si>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</si>
  <si>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</si>
  <si>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</si>
  <si>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</si>
  <si>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</si>
  <si>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</si>
  <si>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</si>
  <si>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</si>
  <si>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</si>
  <si>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</si>
  <si>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</si>
  <si>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</si>
  <si>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</si>
  <si>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</si>
  <si>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</si>
  <si>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</si>
  <si>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</si>
  <si>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</si>
  <si>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</si>
  <si>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</si>
  <si>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</si>
  <si>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</si>
  <si>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</si>
  <si>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</si>
  <si>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</si>
  <si>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</si>
  <si>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</si>
  <si>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</si>
  <si>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</si>
  <si>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</si>
  <si>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</si>
  <si>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</si>
  <si>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</si>
  <si>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</si>
  <si>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</si>
  <si>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</si>
  <si>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</si>
  <si>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</si>
  <si>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</si>
  <si>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</si>
  <si>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</si>
  <si>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</si>
  <si>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</si>
  <si>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</si>
  <si>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</si>
  <si>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</si>
  <si>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</si>
  <si>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</si>
  <si>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</si>
  <si>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</si>
  <si>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</si>
  <si>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</si>
  <si>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</si>
  <si>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</si>
  <si>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</si>
  <si>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</si>
  <si>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</si>
  <si>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</si>
  <si>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</si>
  <si>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</si>
  <si>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</si>
  <si>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</si>
  <si>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</si>
  <si>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</si>
  <si>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</si>
  <si>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</si>
  <si>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</si>
  <si>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</si>
  <si>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</si>
  <si>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</si>
  <si>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</si>
  <si>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</si>
  <si>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</si>
  <si>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</si>
  <si>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</si>
  <si>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</si>
  <si>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</si>
  <si>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</si>
  <si>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</si>
  <si>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</si>
  <si>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</si>
  <si>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</si>
  <si>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</si>
  <si>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</si>
  <si>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</si>
  <si>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</si>
  <si>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</si>
  <si>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</si>
  <si>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</si>
  <si>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</si>
  <si>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</si>
  <si>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</si>
  <si>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</si>
  <si>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</si>
  <si>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</si>
  <si>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</si>
  <si>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</si>
  <si>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</si>
  <si>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</si>
  <si>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</si>
  <si>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</si>
  <si>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</si>
  <si>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</si>
  <si>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</si>
  <si>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</si>
  <si>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</si>
  <si>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</si>
  <si>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</si>
  <si>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</si>
  <si>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</si>
  <si>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</si>
  <si>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</si>
  <si>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</si>
  <si>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</si>
  <si>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</si>
  <si>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</si>
  <si>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</si>
  <si>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</si>
  <si>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</si>
  <si>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</si>
  <si>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</si>
  <si>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</si>
  <si>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</si>
  <si>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</si>
  <si>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</si>
  <si>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</si>
  <si>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</si>
  <si>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</si>
  <si>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</si>
  <si>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</si>
  <si>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</si>
  <si>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</si>
  <si>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</si>
  <si>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</si>
  <si>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</si>
  <si>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</si>
  <si>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</si>
  <si>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</si>
  <si>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</si>
  <si>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</si>
  <si>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</si>
  <si>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</si>
  <si>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</si>
  <si>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</si>
  <si>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</si>
  <si>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</si>
  <si>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</si>
  <si>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</si>
  <si>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</si>
  <si>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</si>
  <si>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</si>
  <si>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</si>
  <si>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</si>
  <si>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</si>
  <si>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</si>
  <si>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</si>
  <si>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</si>
  <si>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</si>
  <si>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</si>
  <si>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</si>
  <si>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</si>
  <si>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</si>
  <si>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</si>
  <si>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</si>
  <si>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</si>
  <si>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</si>
  <si>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</si>
  <si>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</si>
  <si>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</si>
  <si>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</si>
  <si>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</si>
  <si>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</si>
  <si>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</si>
  <si>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</si>
  <si>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</si>
  <si>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</si>
  <si>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</si>
  <si>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</si>
  <si>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</si>
  <si>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</si>
  <si>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</si>
  <si>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</si>
  <si>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</si>
  <si>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</si>
  <si>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</si>
  <si>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</si>
  <si>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</si>
  <si>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</si>
  <si>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</si>
  <si>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</si>
  <si>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</si>
  <si>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</si>
  <si>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</si>
  <si>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</si>
  <si>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</si>
  <si>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</si>
  <si>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</si>
  <si>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</si>
  <si>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</si>
  <si>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</si>
  <si>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</si>
  <si>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</si>
  <si>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</si>
  <si>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</si>
  <si>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</si>
  <si>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</si>
  <si>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</si>
  <si>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</si>
  <si>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</si>
  <si>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</si>
  <si>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</si>
  <si>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</si>
  <si>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</si>
  <si>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</si>
  <si>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</si>
  <si>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</si>
  <si>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</si>
  <si>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</si>
  <si>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</si>
  <si>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</si>
  <si>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</si>
  <si>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</si>
  <si>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</si>
  <si>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</si>
  <si>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</si>
  <si>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</si>
  <si>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</si>
  <si>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</si>
  <si>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</si>
  <si>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</si>
  <si>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</si>
  <si>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</si>
  <si>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</si>
  <si>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</si>
  <si>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</si>
  <si>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</si>
  <si>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</si>
  <si>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</si>
  <si>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</si>
  <si>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</si>
  <si>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</si>
  <si>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</si>
  <si>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</si>
  <si>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</si>
  <si>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</si>
  <si>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</si>
  <si>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</si>
  <si>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</si>
  <si>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</si>
  <si>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</si>
  <si>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</si>
  <si>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</si>
  <si>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</si>
  <si>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</si>
  <si>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</si>
  <si>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</si>
  <si>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</si>
  <si>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</si>
  <si>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</si>
  <si>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</si>
  <si>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</si>
  <si>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</si>
  <si>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</si>
  <si>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</si>
  <si>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</si>
  <si>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</si>
  <si>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</si>
  <si>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</si>
  <si>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</si>
  <si>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</si>
  <si>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</si>
  <si>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</si>
  <si>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</si>
  <si>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</si>
  <si>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</si>
  <si>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</si>
  <si>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</si>
  <si>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</si>
  <si>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</si>
  <si>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</si>
  <si>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</si>
  <si>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</si>
  <si>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</si>
  <si>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</si>
  <si>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</si>
  <si>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</si>
  <si>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</si>
  <si>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</si>
  <si>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</si>
  <si>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</si>
  <si>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</si>
  <si>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</si>
  <si>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</si>
  <si>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</si>
  <si>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</si>
  <si>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</si>
  <si>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</si>
  <si>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</si>
  <si>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</si>
  <si>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</si>
  <si>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</si>
  <si>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</si>
  <si>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</si>
  <si>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</si>
  <si>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</si>
  <si>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</si>
  <si>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</si>
  <si>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</si>
  <si>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</si>
  <si>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</si>
  <si>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</si>
  <si>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</si>
  <si>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</si>
  <si>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</si>
  <si>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</si>
  <si>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</si>
  <si>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</si>
  <si>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</si>
  <si>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</si>
  <si>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</si>
  <si>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</si>
  <si>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</si>
  <si>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</si>
  <si>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</si>
  <si>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</si>
  <si>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</si>
  <si>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</si>
  <si>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</si>
  <si>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</si>
  <si>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</si>
  <si>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</si>
  <si>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</si>
  <si>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</si>
  <si>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</si>
  <si>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</si>
  <si>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</si>
  <si>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</si>
  <si>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</si>
  <si>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</si>
  <si>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</si>
  <si>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</si>
  <si>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</si>
  <si>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</si>
  <si>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</si>
  <si>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</si>
  <si>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</si>
  <si>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</si>
  <si>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</si>
  <si>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</si>
  <si>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</si>
  <si>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</si>
  <si>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</si>
  <si>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</si>
  <si>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</si>
  <si>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</si>
  <si>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</si>
  <si>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</si>
  <si>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</si>
  <si>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</si>
  <si>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</si>
  <si>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</si>
  <si>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</si>
  <si>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</si>
  <si>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</si>
  <si>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</si>
  <si>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</si>
  <si>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</si>
  <si>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</si>
  <si>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</si>
  <si>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</si>
  <si>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</si>
  <si>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</si>
  <si>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</si>
  <si>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</si>
  <si>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</si>
  <si>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</si>
  <si>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</si>
  <si>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</si>
  <si>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</si>
  <si>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</si>
  <si>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</si>
  <si>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</si>
  <si>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</si>
  <si>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</si>
  <si>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</si>
  <si>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</si>
  <si>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</si>
  <si>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</si>
  <si>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</si>
  <si>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</si>
  <si>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</si>
  <si>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</si>
  <si>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</si>
  <si>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</si>
  <si>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</si>
  <si>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</si>
  <si>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</si>
  <si>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</si>
  <si>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</si>
  <si>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</si>
  <si>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</si>
  <si>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</si>
  <si>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</si>
  <si>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</si>
  <si>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</si>
  <si>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</si>
  <si>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</si>
  <si>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</si>
  <si>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</si>
  <si>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</si>
  <si>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</si>
  <si>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</si>
  <si>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</si>
  <si>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</si>
  <si>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</si>
  <si>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</si>
  <si>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</si>
  <si>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</si>
  <si>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</si>
  <si>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</si>
  <si>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</si>
  <si>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</si>
  <si>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</si>
  <si>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</si>
  <si>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</si>
  <si>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</si>
  <si>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</si>
  <si>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</si>
  <si>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</si>
  <si>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</si>
  <si>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</si>
  <si>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</si>
  <si>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</si>
  <si>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</si>
  <si>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</si>
  <si>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</si>
  <si>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</si>
  <si>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</si>
  <si>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</si>
  <si>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</si>
  <si>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</si>
  <si>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</si>
  <si>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</si>
  <si>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</si>
  <si>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</si>
  <si>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</si>
  <si>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</si>
  <si>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</si>
  <si>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</si>
  <si>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</si>
  <si>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</si>
  <si>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</si>
  <si>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</si>
  <si>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</si>
  <si>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</si>
  <si>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</si>
  <si>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</si>
  <si>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</si>
  <si>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</si>
  <si>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</si>
  <si>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</si>
  <si>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</si>
  <si>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</si>
  <si>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</si>
  <si>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</si>
  <si>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</si>
  <si>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</si>
  <si>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</si>
  <si>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</si>
  <si>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</si>
  <si>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</si>
  <si>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</si>
  <si>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</si>
  <si>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</si>
  <si>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</si>
  <si>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</si>
  <si>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</si>
  <si>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</si>
  <si>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</si>
  <si>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</si>
  <si>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</si>
  <si>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</si>
  <si>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</si>
  <si>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</si>
  <si>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</si>
  <si>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</si>
  <si>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</si>
  <si>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</si>
  <si>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</si>
  <si>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</si>
  <si>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</si>
  <si>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</si>
  <si>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</si>
  <si>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</si>
  <si>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</si>
  <si>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</si>
  <si>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</si>
  <si>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</si>
  <si>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</si>
  <si>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</si>
  <si>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</si>
  <si>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</si>
  <si>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</si>
  <si>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</si>
  <si>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</si>
  <si>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</si>
  <si>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</si>
  <si>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</si>
  <si>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</si>
  <si>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</si>
  <si>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</si>
  <si>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</si>
  <si>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</si>
  <si>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</si>
  <si>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</si>
  <si>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</si>
  <si>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</si>
  <si>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</si>
  <si>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</si>
  <si>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</si>
  <si>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</si>
  <si>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</si>
  <si>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</si>
  <si>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</si>
  <si>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</si>
  <si>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</si>
  <si>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</si>
  <si>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</si>
  <si>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</si>
  <si>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</si>
  <si>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</si>
  <si>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</si>
  <si>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</si>
  <si>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</si>
  <si>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</si>
  <si>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</si>
  <si>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</si>
  <si>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</si>
  <si>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</si>
  <si>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</si>
  <si>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</si>
  <si>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</si>
  <si>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</si>
  <si>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</si>
  <si>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</si>
  <si>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</si>
  <si>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</si>
  <si>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</si>
  <si>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</si>
  <si>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</si>
  <si>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</si>
  <si>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</si>
  <si>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</si>
  <si>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</si>
  <si>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</si>
  <si>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</si>
  <si>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</si>
  <si>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</si>
  <si>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</si>
  <si>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</si>
  <si>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</si>
  <si>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</si>
  <si>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</si>
  <si>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</si>
  <si>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</si>
  <si>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</si>
  <si>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</si>
  <si>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</si>
  <si>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</si>
  <si>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</si>
  <si>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</si>
  <si>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</si>
  <si>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</si>
  <si>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</si>
  <si>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</si>
  <si>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</si>
  <si>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</si>
  <si>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</si>
  <si>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</si>
  <si>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</si>
  <si>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</si>
  <si>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</si>
  <si>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</si>
  <si>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</si>
  <si>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</si>
  <si>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</si>
  <si>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</si>
  <si>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</si>
  <si>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</si>
  <si>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</si>
  <si>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</si>
  <si>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</si>
  <si>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</si>
  <si>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</si>
  <si>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</si>
  <si>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</si>
  <si>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</si>
  <si>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</si>
  <si>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</si>
  <si>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</si>
  <si>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</si>
  <si>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</si>
  <si>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</si>
  <si>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</si>
  <si>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</si>
  <si>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</si>
  <si>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</si>
  <si>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</si>
  <si>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</si>
  <si>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</si>
  <si>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</si>
  <si>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</si>
  <si>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</si>
  <si>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</si>
  <si>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</si>
  <si>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</si>
  <si>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</si>
  <si>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</si>
  <si>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</si>
  <si>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</si>
  <si>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</si>
  <si>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</si>
  <si>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</si>
  <si>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</si>
  <si>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</si>
  <si>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</si>
  <si>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</si>
  <si>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</si>
  <si>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</si>
  <si>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</si>
  <si>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</si>
  <si>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</si>
  <si>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</si>
  <si>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</si>
  <si>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</si>
  <si>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</si>
  <si>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</si>
  <si>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</si>
  <si>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</si>
  <si>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</si>
  <si>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</si>
  <si>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</si>
  <si>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</si>
  <si>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</si>
  <si>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</si>
  <si>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</si>
  <si>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</si>
  <si>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</si>
  <si>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</si>
  <si>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</si>
  <si>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</si>
  <si>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</si>
  <si>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</si>
  <si>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</si>
  <si>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</si>
  <si>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</si>
  <si>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</si>
  <si>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</si>
  <si>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</si>
  <si>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</si>
  <si>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</si>
  <si>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</si>
  <si>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</si>
  <si>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</si>
  <si>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</si>
  <si>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</si>
  <si>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</si>
  <si>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</si>
  <si>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</si>
  <si>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</si>
  <si>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</si>
  <si>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</si>
  <si>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</si>
  <si>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</si>
  <si>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</si>
  <si>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</si>
  <si>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</si>
  <si>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</si>
  <si>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</si>
  <si>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</si>
  <si>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</si>
  <si>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</si>
  <si>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</si>
  <si>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</si>
  <si>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</si>
  <si>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</si>
  <si>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</si>
  <si>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</si>
  <si>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</si>
  <si>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</si>
  <si>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</si>
  <si>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</si>
  <si>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</si>
  <si>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</si>
  <si>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</si>
  <si>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</si>
  <si>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</si>
  <si>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</si>
  <si>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</si>
  <si>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</si>
  <si>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</si>
  <si>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</si>
  <si>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</si>
  <si>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</si>
  <si>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</si>
  <si>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</si>
  <si>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</si>
  <si>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</si>
  <si>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</si>
  <si>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</si>
  <si>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</si>
  <si>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</si>
  <si>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</si>
  <si>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</si>
  <si>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</si>
  <si>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</si>
  <si>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</si>
  <si>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</si>
  <si>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</si>
  <si>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</si>
  <si>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</si>
  <si>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</si>
  <si>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</si>
  <si>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</si>
  <si>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</si>
  <si>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</si>
  <si>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</si>
  <si>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</si>
  <si>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</si>
  <si>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</si>
  <si>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</si>
  <si>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</si>
  <si>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</si>
  <si>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</si>
  <si>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</si>
  <si>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</si>
  <si>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</si>
  <si>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</si>
  <si>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</si>
  <si>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</si>
  <si>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</si>
  <si>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</si>
  <si>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</si>
  <si>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</si>
  <si>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</si>
  <si>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</si>
  <si>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</si>
  <si>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</si>
  <si>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</si>
  <si>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</si>
  <si>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</si>
  <si>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</si>
  <si>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</si>
  <si>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</si>
  <si>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</si>
  <si>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</si>
  <si>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</si>
  <si>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</si>
  <si>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</si>
  <si>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</si>
  <si>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</si>
  <si>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</si>
  <si>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</si>
  <si>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</si>
  <si>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</si>
  <si>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</si>
  <si>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</si>
  <si>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</si>
  <si>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</si>
  <si>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</si>
  <si>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</si>
  <si>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</si>
  <si>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</si>
  <si>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</si>
  <si>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</si>
  <si>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</si>
  <si>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</si>
  <si>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</si>
  <si>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</si>
  <si>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</si>
  <si>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</si>
  <si>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</si>
  <si>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</si>
  <si>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</si>
  <si>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</si>
  <si>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</si>
  <si>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</si>
  <si>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</si>
  <si>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</si>
  <si>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</si>
  <si>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</si>
  <si>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</si>
  <si>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</si>
  <si>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</si>
  <si>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</si>
  <si>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</si>
  <si>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</si>
  <si>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</si>
  <si>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</si>
  <si>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</si>
  <si>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</si>
  <si>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</si>
  <si>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</si>
  <si>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</si>
  <si>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</si>
  <si>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</si>
  <si>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</si>
  <si>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</si>
  <si>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</si>
  <si>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</si>
  <si>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</si>
  <si>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</si>
  <si>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</si>
  <si>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</si>
  <si>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</si>
  <si>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</si>
  <si>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</si>
  <si>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</si>
  <si>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</si>
  <si>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</si>
  <si>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</si>
  <si>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</si>
  <si>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</si>
  <si>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</si>
  <si>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</si>
  <si>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</si>
  <si>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</si>
  <si>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</si>
  <si>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</si>
  <si>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</si>
  <si>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</si>
  <si>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</si>
  <si>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</si>
  <si>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</si>
  <si>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</si>
  <si>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</si>
  <si>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</si>
  <si>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</si>
  <si>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</si>
  <si>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</si>
  <si>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</si>
  <si>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</si>
  <si>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</si>
  <si>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</si>
  <si>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</si>
  <si>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</si>
  <si>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</si>
  <si>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</si>
  <si>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</si>
  <si>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</si>
  <si>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</si>
  <si>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</si>
  <si>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</si>
  <si>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</si>
  <si>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</si>
  <si>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</si>
  <si>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</si>
  <si>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</si>
  <si>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</si>
  <si>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</si>
  <si>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</si>
  <si>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</si>
  <si>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</si>
  <si>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</si>
  <si>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</si>
  <si>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</si>
  <si>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</si>
  <si>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</si>
  <si>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</si>
  <si>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</si>
  <si>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</si>
  <si>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</si>
  <si>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</si>
  <si>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</si>
  <si>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</si>
  <si>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</si>
  <si>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</si>
  <si>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</si>
  <si>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</si>
  <si>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</si>
  <si>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</si>
  <si>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</si>
  <si>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</si>
  <si>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</si>
  <si>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</si>
  <si>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</si>
  <si>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</si>
  <si>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</si>
  <si>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</si>
  <si>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</si>
  <si>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</si>
  <si>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</si>
  <si>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</si>
  <si>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</si>
  <si>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</si>
  <si>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</si>
  <si>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</si>
  <si>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</si>
  <si>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</si>
  <si>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</si>
  <si>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</si>
  <si>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</si>
  <si>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</si>
  <si>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</si>
  <si>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</si>
  <si>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</si>
  <si>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</si>
  <si>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</si>
  <si>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</si>
  <si>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</si>
  <si>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</si>
  <si>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</si>
  <si>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</si>
  <si>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</si>
  <si>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</si>
  <si>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</si>
  <si>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</si>
  <si>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</si>
  <si>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</si>
  <si>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</si>
  <si>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</si>
  <si>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</si>
  <si>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</si>
  <si>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</si>
  <si>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</si>
  <si>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</si>
  <si>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</si>
  <si>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</si>
  <si>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</si>
  <si>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</si>
  <si>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</si>
  <si>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</si>
  <si>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</si>
  <si>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</si>
  <si>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</si>
  <si>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</si>
  <si>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</si>
  <si>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</si>
  <si>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</si>
  <si>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</si>
  <si>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</si>
  <si>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</si>
  <si>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</si>
  <si>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</si>
  <si>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</si>
  <si>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</si>
  <si>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</si>
  <si>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</si>
  <si>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</si>
  <si>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</si>
  <si>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</si>
  <si>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</si>
  <si>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</si>
  <si>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</si>
  <si>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</si>
  <si>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</si>
  <si>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</si>
  <si>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</si>
  <si>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</si>
  <si>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</si>
  <si>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</si>
  <si>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</si>
  <si>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</si>
  <si>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</si>
  <si>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</si>
  <si>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</si>
  <si>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</si>
  <si>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</si>
  <si>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</si>
  <si>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</si>
  <si>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</si>
  <si>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</si>
  <si>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</si>
  <si>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</si>
  <si>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</si>
  <si>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</si>
  <si>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</si>
  <si>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</si>
  <si>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</si>
  <si>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</si>
  <si>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</si>
  <si>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</si>
  <si>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</si>
  <si>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</si>
  <si>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</si>
  <si>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</si>
  <si>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</si>
  <si>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</si>
  <si>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</si>
  <si>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</si>
  <si>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</si>
  <si>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</si>
  <si>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</si>
  <si>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</si>
  <si>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</si>
  <si>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</si>
  <si>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</si>
  <si>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</si>
  <si>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</si>
  <si>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</si>
  <si>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</si>
  <si>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</si>
  <si>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</si>
  <si>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</si>
  <si>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</si>
  <si>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</si>
  <si>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</si>
  <si>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</si>
  <si>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</si>
  <si>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</si>
  <si>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</si>
  <si>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</si>
  <si>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</si>
  <si>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</si>
  <si>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</si>
  <si>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</si>
  <si>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</si>
  <si>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</si>
  <si>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</si>
  <si>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</si>
  <si>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</si>
  <si>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</si>
  <si>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</si>
  <si>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</si>
  <si>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</si>
  <si>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</si>
  <si>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</si>
  <si>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</si>
  <si>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</si>
  <si>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</si>
  <si>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</si>
  <si>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</si>
  <si>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</si>
  <si>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</si>
  <si>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</si>
  <si>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</si>
  <si>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</si>
  <si>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</si>
  <si>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</si>
  <si>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</si>
  <si>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</si>
  <si>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</si>
  <si>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</si>
  <si>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</si>
  <si>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</si>
  <si>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</si>
  <si>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</si>
  <si>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</si>
  <si>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</si>
  <si>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</si>
  <si>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</si>
  <si>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</si>
  <si>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</si>
  <si>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</si>
  <si>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</si>
  <si>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</si>
  <si>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</si>
  <si>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</si>
  <si>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</si>
  <si>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</si>
  <si>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</si>
  <si>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</si>
  <si>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</si>
  <si>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</si>
  <si>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</si>
  <si>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</si>
  <si>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</si>
  <si>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</si>
  <si>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</si>
  <si>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</si>
  <si>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</si>
  <si>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</si>
  <si>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</si>
  <si>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</si>
  <si>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</si>
  <si>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</si>
  <si>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</si>
  <si>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</si>
  <si>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</si>
  <si>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</si>
  <si>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</si>
  <si>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</si>
  <si>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</si>
  <si>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</si>
  <si>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</si>
  <si>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</si>
  <si>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</si>
  <si>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</si>
  <si>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</si>
  <si>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</si>
  <si>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</si>
  <si>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</si>
  <si>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</si>
  <si>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</si>
  <si>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</si>
  <si>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</si>
  <si>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</si>
  <si>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</si>
  <si>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</si>
  <si>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</si>
  <si>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</si>
  <si>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</si>
  <si>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</si>
  <si>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</si>
  <si>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</si>
  <si>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</si>
  <si>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</si>
  <si>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</si>
  <si>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</si>
  <si>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</si>
  <si>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</si>
  <si>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</si>
  <si>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</si>
  <si>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</si>
  <si>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</si>
  <si>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</si>
  <si>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</si>
  <si>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</si>
  <si>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</si>
  <si>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</si>
  <si>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</si>
  <si>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</si>
  <si>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</si>
  <si>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</si>
  <si>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</si>
  <si>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</si>
  <si>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</si>
  <si>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</si>
  <si>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</si>
  <si>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</si>
  <si>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</si>
  <si>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</si>
  <si>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</si>
  <si>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</si>
  <si>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</si>
  <si>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</si>
  <si>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</si>
  <si>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</si>
  <si>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</si>
  <si>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</si>
  <si>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</si>
  <si>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</si>
  <si>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</si>
  <si>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</si>
  <si>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</si>
  <si>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</si>
  <si>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</si>
  <si>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</si>
  <si>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</si>
  <si>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</si>
  <si>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</si>
  <si>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</si>
  <si>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</si>
  <si>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</si>
  <si>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</si>
  <si>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</si>
  <si>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</si>
  <si>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</si>
  <si>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</si>
  <si>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</si>
  <si>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</si>
  <si>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</si>
  <si>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</si>
  <si>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</si>
  <si>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</si>
  <si>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</si>
  <si>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</si>
  <si>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</si>
  <si>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</si>
  <si>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</si>
  <si>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</si>
  <si>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</si>
  <si>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</si>
  <si>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</si>
  <si>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</si>
  <si>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</si>
  <si>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</si>
  <si>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</si>
  <si>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</si>
  <si>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</si>
  <si>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</si>
  <si>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</si>
  <si>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</si>
  <si>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</si>
  <si>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</si>
  <si>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</si>
  <si>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</si>
  <si>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</si>
  <si>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</si>
  <si>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</si>
  <si>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</si>
  <si>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</si>
  <si>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</si>
  <si>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</si>
  <si>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</si>
  <si>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</si>
  <si>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</si>
  <si>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</si>
  <si>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</si>
  <si>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</si>
  <si>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</si>
  <si>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</si>
  <si>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</si>
  <si>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</si>
  <si>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</si>
  <si>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</si>
  <si>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</si>
  <si>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</si>
  <si>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</si>
  <si>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</si>
  <si>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</si>
  <si>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</si>
  <si>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</si>
  <si>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</si>
  <si>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</si>
  <si>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</si>
  <si>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</si>
  <si>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</si>
  <si>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</si>
  <si>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</si>
  <si>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</si>
  <si>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</si>
  <si>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</si>
  <si>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</si>
  <si>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</si>
  <si>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</si>
  <si>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</si>
  <si>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</si>
  <si>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</si>
  <si>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</si>
  <si>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</si>
  <si>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</si>
  <si>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</si>
  <si>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</si>
  <si>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</si>
  <si>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</si>
  <si>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</si>
  <si>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</si>
  <si>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</si>
  <si>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</si>
  <si>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</si>
  <si>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</si>
  <si>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</si>
  <si>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</si>
  <si>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</si>
  <si>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</si>
  <si>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</si>
  <si>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</si>
  <si>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</si>
  <si>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</si>
  <si>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</si>
  <si>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</si>
  <si>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</si>
  <si>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</si>
  <si>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</si>
  <si>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</si>
  <si>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</si>
  <si>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</si>
  <si>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</si>
  <si>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</si>
  <si>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</si>
  <si>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</si>
  <si>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</si>
  <si>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</si>
  <si>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</si>
  <si>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</si>
  <si>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</si>
  <si>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</si>
  <si>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</si>
  <si>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</si>
  <si>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</si>
  <si>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</si>
  <si>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</si>
  <si>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</si>
  <si>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</si>
  <si>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</si>
  <si>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</si>
  <si>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</si>
  <si>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</si>
  <si>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</si>
  <si>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</si>
  <si>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</si>
  <si>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</si>
  <si>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</si>
  <si>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</si>
  <si>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</si>
  <si>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</si>
  <si>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</si>
  <si>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</si>
  <si>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</si>
  <si>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</si>
  <si>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</si>
  <si>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</si>
  <si>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</si>
  <si>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</si>
  <si>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</si>
  <si>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</si>
  <si>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</si>
  <si>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</si>
  <si>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</si>
  <si>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</si>
  <si>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</si>
  <si>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</si>
  <si>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</si>
  <si>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</si>
  <si>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</si>
  <si>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</si>
  <si>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</si>
  <si>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</si>
  <si>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</si>
  <si>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</si>
  <si>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</si>
  <si>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</si>
  <si>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</si>
  <si>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</si>
  <si>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</si>
  <si>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</si>
  <si>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</si>
  <si>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</si>
  <si>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</si>
  <si>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</si>
  <si>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</si>
  <si>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</si>
  <si>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</si>
  <si>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</si>
  <si>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</si>
  <si>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</si>
  <si>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</si>
  <si>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</si>
  <si>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</si>
  <si>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</si>
  <si>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</si>
  <si>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</si>
  <si>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</si>
  <si>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</si>
  <si>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</si>
  <si>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</si>
  <si>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</si>
  <si>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</si>
  <si>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</si>
  <si>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</si>
  <si>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</si>
  <si>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</si>
  <si>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</si>
  <si>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</si>
  <si>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</si>
  <si>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</si>
  <si>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</si>
  <si>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</si>
  <si>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</si>
  <si>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</si>
  <si>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</si>
  <si>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</si>
  <si>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</si>
  <si>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</si>
  <si>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</si>
  <si>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</si>
  <si>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</si>
  <si>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</si>
  <si>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</si>
  <si>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</si>
  <si>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</si>
  <si>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</si>
  <si>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</si>
  <si>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</si>
  <si>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</si>
  <si>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</si>
  <si>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</si>
  <si>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</si>
  <si>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</si>
  <si>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</si>
  <si>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</si>
  <si>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</si>
  <si>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</si>
  <si>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</si>
  <si>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</si>
  <si>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</si>
  <si>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</si>
  <si>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</si>
  <si>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</si>
  <si>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</si>
  <si>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</si>
  <si>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</si>
  <si>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</si>
  <si>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</si>
  <si>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</si>
  <si>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</si>
  <si>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</si>
  <si>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</si>
  <si>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</si>
  <si>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</si>
  <si>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</si>
  <si>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</si>
  <si>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</si>
  <si>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</si>
  <si>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</si>
  <si>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</si>
  <si>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</si>
  <si>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</si>
  <si>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</si>
  <si>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</si>
  <si>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</si>
  <si>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</si>
  <si>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</si>
  <si>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</si>
  <si>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</si>
  <si>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</si>
  <si>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</si>
  <si>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</si>
  <si>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</si>
  <si>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</si>
  <si>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</si>
  <si>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</si>
  <si>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</si>
  <si>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</si>
  <si>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</si>
  <si>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</si>
  <si>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</si>
  <si>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</si>
  <si>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</si>
  <si>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</si>
  <si>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</si>
  <si>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</si>
  <si>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</si>
  <si>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</si>
  <si>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</si>
  <si>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</si>
  <si>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</si>
  <si>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</si>
  <si>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</si>
  <si>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</si>
  <si>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</si>
  <si>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</si>
  <si>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</si>
  <si>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</si>
  <si>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</si>
  <si>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</si>
  <si>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</si>
  <si>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</si>
  <si>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</si>
  <si>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</si>
  <si>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</si>
  <si>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</si>
  <si>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</si>
  <si>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</si>
  <si>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</si>
  <si>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</si>
  <si>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</si>
  <si>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</si>
  <si>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</si>
  <si>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</si>
  <si>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</si>
  <si>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</si>
  <si>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</si>
  <si>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</si>
  <si>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</si>
  <si>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</si>
  <si>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</si>
  <si>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</si>
  <si>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</si>
  <si>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</si>
  <si>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</si>
  <si>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</si>
  <si>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</si>
  <si>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</si>
  <si>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</si>
  <si>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</si>
  <si>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</si>
  <si>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</si>
  <si>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</si>
  <si>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</si>
  <si>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</si>
  <si>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</si>
  <si>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</si>
  <si>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</si>
  <si>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</si>
  <si>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</si>
  <si>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</si>
  <si>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</si>
  <si>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</si>
  <si>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</si>
  <si>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</si>
  <si>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</si>
  <si>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</si>
  <si>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</si>
  <si>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</si>
  <si>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</si>
  <si>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</si>
  <si>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</si>
  <si>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</si>
  <si>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</si>
  <si>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</si>
  <si>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</si>
  <si>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</si>
  <si>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</si>
  <si>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</si>
  <si>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</si>
  <si>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</si>
  <si>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</si>
  <si>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</si>
  <si>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</si>
  <si>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</si>
  <si>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</si>
  <si>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</si>
  <si>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</si>
  <si>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</si>
  <si>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</si>
  <si>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</si>
  <si>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</si>
  <si>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</si>
  <si>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</si>
  <si>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</si>
  <si>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</si>
  <si>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</si>
  <si>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</si>
  <si>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</si>
  <si>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</si>
  <si>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</si>
  <si>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</si>
  <si>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</si>
  <si>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</si>
  <si>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</si>
  <si>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</si>
  <si>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</si>
  <si>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</si>
  <si>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</si>
  <si>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</si>
  <si>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</si>
  <si>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</si>
  <si>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</si>
  <si>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</si>
  <si>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</si>
  <si>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</si>
  <si>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</si>
  <si>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</si>
  <si>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</si>
  <si>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</si>
  <si>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</si>
  <si>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</si>
  <si>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</si>
  <si>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</si>
  <si>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</si>
  <si>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</si>
  <si>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</si>
  <si>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</si>
  <si>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</si>
  <si>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</si>
  <si>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</si>
  <si>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</si>
  <si>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</si>
  <si>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</si>
  <si>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</si>
  <si>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</si>
  <si>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</si>
  <si>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</si>
  <si>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</si>
  <si>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</si>
  <si>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</si>
  <si>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</si>
  <si>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</si>
  <si>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</si>
  <si>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</si>
  <si>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</si>
  <si>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</si>
  <si>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</si>
  <si>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</si>
  <si>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</si>
  <si>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</si>
  <si>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</si>
  <si>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</si>
  <si>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</si>
  <si>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</si>
  <si>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</si>
  <si>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</si>
  <si>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</si>
  <si>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</si>
  <si>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</si>
  <si>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</si>
  <si>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</si>
  <si>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</si>
  <si>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</si>
  <si>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</si>
  <si>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</si>
  <si>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</si>
  <si>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</si>
  <si>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</si>
  <si>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</si>
  <si>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</si>
  <si>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</si>
  <si>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</si>
  <si>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</si>
  <si>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</si>
  <si>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</si>
  <si>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</si>
  <si>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</si>
  <si>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</si>
  <si>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</si>
  <si>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</si>
  <si>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</si>
  <si>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</si>
  <si>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</si>
  <si>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</si>
  <si>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</si>
  <si>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</si>
  <si>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</si>
  <si>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</si>
  <si>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</si>
  <si>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</si>
  <si>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</si>
  <si>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</si>
  <si>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</si>
  <si>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</si>
  <si>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</si>
  <si>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</si>
  <si>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</si>
  <si>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</si>
  <si>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</si>
  <si>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</si>
  <si>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</si>
  <si>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</si>
  <si>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</si>
  <si>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</si>
  <si>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</si>
  <si>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</si>
  <si>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</si>
  <si>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</si>
  <si>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</si>
  <si>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</si>
  <si>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</si>
  <si>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</si>
  <si>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</si>
  <si>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</si>
  <si>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</si>
  <si>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</si>
  <si>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</si>
  <si>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</si>
  <si>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</si>
  <si>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</si>
  <si>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</si>
  <si>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</si>
  <si>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</si>
  <si>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</si>
  <si>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</si>
  <si>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</si>
  <si>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</si>
  <si>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</si>
  <si>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</si>
  <si>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</si>
  <si>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</si>
  <si>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</si>
  <si>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</si>
  <si>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</si>
  <si>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</si>
  <si>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</si>
  <si>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</si>
  <si>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</si>
  <si>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</si>
  <si>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</si>
  <si>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</si>
  <si>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</si>
  <si>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</si>
  <si>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</si>
  <si>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</si>
  <si>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</si>
  <si>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</si>
  <si>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</si>
  <si>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</si>
  <si>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</si>
  <si>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</si>
  <si>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</si>
  <si>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</si>
  <si>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</si>
  <si>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</si>
  <si>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</si>
  <si>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</si>
  <si>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</si>
  <si>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</si>
  <si>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</si>
  <si>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</si>
  <si>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</si>
  <si>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</si>
  <si>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</si>
  <si>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</si>
  <si>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</si>
  <si>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</si>
  <si>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</si>
  <si>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</si>
  <si>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</si>
  <si>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</si>
  <si>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</si>
  <si>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</si>
  <si>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</si>
  <si>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</si>
  <si>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</si>
  <si>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</si>
  <si>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</si>
  <si>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</si>
  <si>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</si>
  <si>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</si>
  <si>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</si>
  <si>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</si>
  <si>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</si>
  <si>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</si>
  <si>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</si>
  <si>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</si>
  <si>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</si>
  <si>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</si>
  <si>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</si>
  <si>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</si>
  <si>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</si>
  <si>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</si>
  <si>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</si>
  <si>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</si>
  <si>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</si>
  <si>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</si>
  <si>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</si>
  <si>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</si>
  <si>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</si>
  <si>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</si>
  <si>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</si>
  <si>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</si>
  <si>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</si>
  <si>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</si>
  <si>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</si>
  <si>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</si>
  <si>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</si>
  <si>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</si>
  <si>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</si>
  <si>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</si>
  <si>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</si>
  <si>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</si>
  <si>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</si>
  <si>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</si>
  <si>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</si>
  <si>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</si>
  <si>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</si>
  <si>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</si>
  <si>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</si>
  <si>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</si>
  <si>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</si>
  <si>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</si>
  <si>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</si>
  <si>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</si>
  <si>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</si>
  <si>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</si>
  <si>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</si>
  <si>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</si>
  <si>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</si>
  <si>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</si>
  <si>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</si>
  <si>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</si>
  <si>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</si>
  <si>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</si>
  <si>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</si>
  <si>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</si>
  <si>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</si>
  <si>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</si>
  <si>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</si>
  <si>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</si>
  <si>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</si>
  <si>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</si>
  <si>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</si>
  <si>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</si>
  <si>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</si>
  <si>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</si>
  <si>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</si>
  <si>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</si>
  <si>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</si>
  <si>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</si>
  <si>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</si>
  <si>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</si>
  <si>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</si>
  <si>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</si>
  <si>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</si>
  <si>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</si>
  <si>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</si>
  <si>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</si>
  <si>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</si>
  <si>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</si>
  <si>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</si>
  <si>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</si>
  <si>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</si>
  <si>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</si>
  <si>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</si>
  <si>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</si>
  <si>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</si>
  <si>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</si>
  <si>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</si>
  <si>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</si>
  <si>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</si>
  <si>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</si>
  <si>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</si>
  <si>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</si>
  <si>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</si>
  <si>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</si>
  <si>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</si>
  <si>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</si>
  <si>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</si>
  <si>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</si>
  <si>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</si>
  <si>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</si>
  <si>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</si>
  <si>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</si>
  <si>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</si>
  <si>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</si>
  <si>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</si>
  <si>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</si>
  <si>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</si>
  <si>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</si>
  <si>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</si>
  <si>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</si>
  <si>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</si>
  <si>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</si>
  <si>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</si>
  <si>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</si>
  <si>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</si>
  <si>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</si>
  <si>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</si>
  <si>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</si>
  <si>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</si>
  <si>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</si>
  <si>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</si>
  <si>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</si>
  <si>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</si>
  <si>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</si>
  <si>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</si>
  <si>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</si>
  <si>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</si>
  <si>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</si>
  <si>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</si>
  <si>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</si>
  <si>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</si>
  <si>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</si>
  <si>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</si>
  <si>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</si>
  <si>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</si>
  <si>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</si>
  <si>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</si>
  <si>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</si>
  <si>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</si>
  <si>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</si>
  <si>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</si>
  <si>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</si>
  <si>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</si>
  <si>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</si>
  <si>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</si>
  <si>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</si>
  <si>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</si>
  <si>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</si>
  <si>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</si>
  <si>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</si>
  <si>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</si>
  <si>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</si>
  <si>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</si>
  <si>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</si>
  <si>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</si>
  <si>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</si>
  <si>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</si>
  <si>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</si>
  <si>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</si>
  <si>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</si>
  <si>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</si>
  <si>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</si>
  <si>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</si>
  <si>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</si>
  <si>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</si>
  <si>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</si>
  <si>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</si>
  <si>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</si>
  <si>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</si>
  <si>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</si>
  <si>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</si>
  <si>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</si>
  <si>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</si>
  <si>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</si>
  <si>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</si>
  <si>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</si>
  <si>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</si>
  <si>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</si>
  <si>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</si>
  <si>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</si>
  <si>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</si>
  <si>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</si>
  <si>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</si>
  <si>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</si>
  <si>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</si>
  <si>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</si>
  <si>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</si>
  <si>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</si>
  <si>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</si>
  <si>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</si>
  <si>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</si>
  <si>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</si>
  <si>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</si>
  <si>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</si>
  <si>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</si>
  <si>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</si>
  <si>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</si>
  <si>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</si>
  <si>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</si>
  <si>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</si>
  <si>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</si>
  <si>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</si>
  <si>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</si>
  <si>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</si>
  <si>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</si>
  <si>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</si>
  <si>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</si>
  <si>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</si>
  <si>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</si>
  <si>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</si>
  <si>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</si>
  <si>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</si>
  <si>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</si>
  <si>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</si>
  <si>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</si>
  <si>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</si>
  <si>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</si>
  <si>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</si>
  <si>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</si>
  <si>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</si>
  <si>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</si>
  <si>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</si>
  <si>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</si>
  <si>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</si>
  <si>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</si>
  <si>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</si>
  <si>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</si>
  <si>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</si>
  <si>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</si>
  <si>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</si>
  <si>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</si>
  <si>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</si>
  <si>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</si>
  <si>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</si>
  <si>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</si>
  <si>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</si>
  <si>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</si>
  <si>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</si>
  <si>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</si>
  <si>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</si>
  <si>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</si>
  <si>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</si>
  <si>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</si>
  <si>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</si>
  <si>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</si>
  <si>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</si>
  <si>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</si>
  <si>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</si>
  <si>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</si>
  <si>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</si>
  <si>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</si>
  <si>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</si>
  <si>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</si>
  <si>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</si>
  <si>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</si>
  <si>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</si>
  <si>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</si>
  <si>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</si>
  <si>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</si>
  <si>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</si>
  <si>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</si>
  <si>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</si>
  <si>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</si>
  <si>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</si>
  <si>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</si>
  <si>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</si>
  <si>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</si>
  <si>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</si>
  <si>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</si>
  <si>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</si>
  <si>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</si>
  <si>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</si>
  <si>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</si>
  <si>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</si>
  <si>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</si>
  <si>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</si>
  <si>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</si>
  <si>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</si>
  <si>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</si>
  <si>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</si>
  <si>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</si>
  <si>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</si>
  <si>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</si>
  <si>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</si>
  <si>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</si>
  <si>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</si>
  <si>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</si>
  <si>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</si>
  <si>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</si>
  <si>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</si>
  <si>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</si>
  <si>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</si>
  <si>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</si>
  <si>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</si>
  <si>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</si>
  <si>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</si>
  <si>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</si>
  <si>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</si>
  <si>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</si>
  <si>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</si>
  <si>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</si>
  <si>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</si>
  <si>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</si>
  <si>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</si>
  <si>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</si>
  <si>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</si>
  <si>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</si>
  <si>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</si>
  <si>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</si>
  <si>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</si>
  <si>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</si>
  <si>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</si>
  <si>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</si>
  <si>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</si>
  <si>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</si>
  <si>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</si>
  <si>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</si>
  <si>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</si>
  <si>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</si>
  <si>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</si>
  <si>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</si>
  <si>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</si>
  <si>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</si>
  <si>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</si>
  <si>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</si>
  <si>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</si>
  <si>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</si>
  <si>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</si>
  <si>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</si>
  <si>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</si>
  <si>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</si>
  <si>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</si>
  <si>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</si>
  <si>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</si>
  <si>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</si>
  <si>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</si>
  <si>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</si>
  <si>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</si>
  <si>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</si>
  <si>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</si>
  <si>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</si>
  <si>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</si>
  <si>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</si>
  <si>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</si>
  <si>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</si>
  <si>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</si>
  <si>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</si>
  <si>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</si>
  <si>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</si>
  <si>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</si>
  <si>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</si>
  <si>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</si>
  <si>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</si>
  <si>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</si>
  <si>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</si>
  <si>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</si>
  <si>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</si>
  <si>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</si>
  <si>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</si>
  <si>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</si>
  <si>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</si>
  <si>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</si>
  <si>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</si>
  <si>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</si>
  <si>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</si>
  <si>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</si>
  <si>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</si>
  <si>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</si>
  <si>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</si>
  <si>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</si>
  <si>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</si>
  <si>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</si>
  <si>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</si>
  <si>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</si>
  <si>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</si>
  <si>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</si>
  <si>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</si>
  <si>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</si>
  <si>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</si>
  <si>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</si>
  <si>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</si>
  <si>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</si>
  <si>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</si>
  <si>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</si>
  <si>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</si>
  <si>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</si>
  <si>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</si>
  <si>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</si>
  <si>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</si>
  <si>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</si>
  <si>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</si>
  <si>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</si>
  <si>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</si>
  <si>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</si>
  <si>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</si>
  <si>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</si>
  <si>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</si>
  <si>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</si>
  <si>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</si>
  <si>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</si>
  <si>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</si>
  <si>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</si>
  <si>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</si>
  <si>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</si>
  <si>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</si>
  <si>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</si>
  <si>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</si>
  <si>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</si>
  <si>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</si>
  <si>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</si>
  <si>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</si>
  <si>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</si>
  <si>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</si>
  <si>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</si>
  <si>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</si>
  <si>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</si>
  <si>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</si>
  <si>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</si>
  <si>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</si>
  <si>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</si>
  <si>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</si>
  <si>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</si>
  <si>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</si>
  <si>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</si>
  <si>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</si>
  <si>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</si>
  <si>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</si>
  <si>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</si>
  <si>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</si>
  <si>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</si>
  <si>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</si>
  <si>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</si>
  <si>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</si>
  <si>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</si>
  <si>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</si>
  <si>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</si>
  <si>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</si>
  <si>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</si>
  <si>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</si>
  <si>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</si>
  <si>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</si>
  <si>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</si>
  <si>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</si>
  <si>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</si>
  <si>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</si>
  <si>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</si>
  <si>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</si>
  <si>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</si>
  <si>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</si>
  <si>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</si>
  <si>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</si>
  <si>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</si>
  <si>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</si>
  <si>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</si>
  <si>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</si>
  <si>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</si>
  <si>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</si>
  <si>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</si>
  <si>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</si>
  <si>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</si>
  <si>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</si>
  <si>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</si>
  <si>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</si>
  <si>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</si>
  <si>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</si>
  <si>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</si>
  <si>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</si>
  <si>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</si>
  <si>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</si>
  <si>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</si>
  <si>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</si>
  <si>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</si>
  <si>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</si>
  <si>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</si>
  <si>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</si>
  <si>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</si>
  <si>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</si>
  <si>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</si>
  <si>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</si>
  <si>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</si>
  <si>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</si>
  <si>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</si>
  <si>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</si>
  <si>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</si>
  <si>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</si>
  <si>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</si>
  <si>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</si>
  <si>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</si>
  <si>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</si>
  <si>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</si>
  <si>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</si>
  <si>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</si>
  <si>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</si>
  <si>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</si>
  <si>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</si>
  <si>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</si>
  <si>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</si>
  <si>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</si>
  <si>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</si>
  <si>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</si>
  <si>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</si>
  <si>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</si>
  <si>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</si>
  <si>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</si>
  <si>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</si>
  <si>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</si>
  <si>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</si>
  <si>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</si>
  <si>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</si>
  <si>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</si>
  <si>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</si>
  <si>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</si>
  <si>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</si>
  <si>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</si>
  <si>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</si>
  <si>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</si>
  <si>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</si>
  <si>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</si>
  <si>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</si>
  <si>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</si>
  <si>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</si>
  <si>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</si>
  <si>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</si>
  <si>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</si>
  <si>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</si>
  <si>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</si>
  <si>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</si>
  <si>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</si>
  <si>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</si>
  <si>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</si>
  <si>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</si>
  <si>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</si>
  <si>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</si>
  <si>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</si>
  <si>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</si>
  <si>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</si>
  <si>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</si>
  <si>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</si>
  <si>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</si>
  <si>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</si>
  <si>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</si>
  <si>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</si>
  <si>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</si>
  <si>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</si>
  <si>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</si>
  <si>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</si>
  <si>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</si>
  <si>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</si>
  <si>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</si>
  <si>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</si>
  <si>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</si>
  <si>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</si>
  <si>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</si>
  <si>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</si>
  <si>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</si>
  <si>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</si>
  <si>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</si>
  <si>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</si>
  <si>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</si>
  <si>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</si>
  <si>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</si>
  <si>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</si>
  <si>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</si>
  <si>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</si>
  <si>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</si>
  <si>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</si>
  <si>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</si>
  <si>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</si>
  <si>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</si>
  <si>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</si>
  <si>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</si>
  <si>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</si>
  <si>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</si>
  <si>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</si>
  <si>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</si>
  <si>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</si>
  <si>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</si>
  <si>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</si>
  <si>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</si>
  <si>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</si>
  <si>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</si>
  <si>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</si>
  <si>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</si>
  <si>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</si>
  <si>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</si>
  <si>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</si>
  <si>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</si>
  <si>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</si>
  <si>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</si>
  <si>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</si>
  <si>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</si>
  <si>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</si>
  <si>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</si>
  <si>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</si>
  <si>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</si>
  <si>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</si>
  <si>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</si>
  <si>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</si>
  <si>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</si>
  <si>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</si>
  <si>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</si>
  <si>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</si>
  <si>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</si>
  <si>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</si>
  <si>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</si>
  <si>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</si>
  <si>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</si>
  <si>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</si>
  <si>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</si>
  <si>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</si>
  <si>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</si>
  <si>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</si>
  <si>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</si>
  <si>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</si>
  <si>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</si>
  <si>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</si>
  <si>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</si>
  <si>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</si>
  <si>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</si>
  <si>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</si>
  <si>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</si>
  <si>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</si>
  <si>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</si>
  <si>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</si>
  <si>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</si>
  <si>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</si>
  <si>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</si>
  <si>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</si>
  <si>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</si>
  <si>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</si>
  <si>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</si>
  <si>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</si>
  <si>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</si>
  <si>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</si>
  <si>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</si>
  <si>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</si>
  <si>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</si>
  <si>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</si>
  <si>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</si>
  <si>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</si>
  <si>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</si>
  <si>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</si>
  <si>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</si>
  <si>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</si>
  <si>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</si>
  <si>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</si>
  <si>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</si>
  <si>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</si>
  <si>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</si>
  <si>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</si>
  <si>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</si>
  <si>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</si>
  <si>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</si>
  <si>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</si>
  <si>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</si>
  <si>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</si>
  <si>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</si>
  <si>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</si>
  <si>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</si>
  <si>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</si>
  <si>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</si>
  <si>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</si>
  <si>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</si>
  <si>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</si>
  <si>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</si>
  <si>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</si>
  <si>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</si>
  <si>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</si>
  <si>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</si>
  <si>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</si>
  <si>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</si>
  <si>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</si>
  <si>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</si>
  <si>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</si>
  <si>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</si>
  <si>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</si>
  <si>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</si>
  <si>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</si>
  <si>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</si>
  <si>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</si>
  <si>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</si>
  <si>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</si>
  <si>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</si>
  <si>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</si>
  <si>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</si>
  <si>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</si>
  <si>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</si>
  <si>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</si>
  <si>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</si>
  <si>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</si>
  <si>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</si>
  <si>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</si>
  <si>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</si>
  <si>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</si>
  <si>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</si>
  <si>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</si>
  <si>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</si>
  <si>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</si>
  <si>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</si>
  <si>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</si>
  <si>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</si>
  <si>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</si>
  <si>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</si>
  <si>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</si>
  <si>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</si>
  <si>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</si>
  <si>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</si>
  <si>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</si>
  <si>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</si>
  <si>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</si>
  <si>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</si>
  <si>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</si>
  <si>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</si>
  <si>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</si>
  <si>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</si>
  <si>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</si>
  <si>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</si>
  <si>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</si>
  <si>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</si>
  <si>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</si>
  <si>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</si>
  <si>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</si>
  <si>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</si>
  <si>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</si>
  <si>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</si>
  <si>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</si>
  <si>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</si>
  <si>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</si>
  <si>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</si>
  <si>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</si>
  <si>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</si>
  <si>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</si>
  <si>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</si>
  <si>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</si>
  <si>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</si>
  <si>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</si>
  <si>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</si>
  <si>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</si>
  <si>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</si>
  <si>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</si>
  <si>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</si>
  <si>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</si>
  <si>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</si>
  <si>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</si>
  <si>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</si>
  <si>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</si>
  <si>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</si>
  <si>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</si>
  <si>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</si>
  <si>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</si>
  <si>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</si>
  <si>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</si>
  <si>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</si>
  <si>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</si>
  <si>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</si>
  <si>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</si>
  <si>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</si>
  <si>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</si>
  <si>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</si>
  <si>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</si>
  <si>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</si>
  <si>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</si>
  <si>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</si>
  <si>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</si>
  <si>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</si>
  <si>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</si>
  <si>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</si>
  <si>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</si>
  <si>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</si>
  <si>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</si>
  <si>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</si>
  <si>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</si>
  <si>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</si>
  <si>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</si>
  <si>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</si>
  <si>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</si>
  <si>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</si>
  <si>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</si>
  <si>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</si>
  <si>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</si>
  <si>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</si>
  <si>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</si>
  <si>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</si>
  <si>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</si>
  <si>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</si>
  <si>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</si>
  <si>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</si>
  <si>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</si>
  <si>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</si>
  <si>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</si>
  <si>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</si>
  <si>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</si>
  <si>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</si>
  <si>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</si>
  <si>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</si>
  <si>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</si>
  <si>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</si>
  <si>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</si>
  <si>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</si>
  <si>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</si>
  <si>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</si>
  <si>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</si>
  <si>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</si>
  <si>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</si>
  <si>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</si>
  <si>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</si>
  <si>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</si>
  <si>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</si>
  <si>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</si>
  <si>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</si>
  <si>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</si>
  <si>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</si>
  <si>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</si>
  <si>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</si>
  <si>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</si>
  <si>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</si>
  <si>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</si>
  <si>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</si>
  <si>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</si>
  <si>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</si>
  <si>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</si>
  <si>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</si>
  <si>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</si>
  <si>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</si>
  <si>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</si>
  <si>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</si>
  <si>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</si>
  <si>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</si>
  <si>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</si>
  <si>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</si>
  <si>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</si>
  <si>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</si>
  <si>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</si>
  <si>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</si>
  <si>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</si>
  <si>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</si>
  <si>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</si>
  <si>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</si>
  <si>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</si>
  <si>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</si>
  <si>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</si>
  <si>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</si>
  <si>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</si>
  <si>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</si>
  <si>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</si>
  <si>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</si>
  <si>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</si>
  <si>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</si>
  <si>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</si>
  <si>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</si>
  <si>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</si>
  <si>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</si>
  <si>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</si>
  <si>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</si>
  <si>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</si>
  <si>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</si>
  <si>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</si>
  <si>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</si>
  <si>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</si>
  <si>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</si>
  <si>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</si>
  <si>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</si>
  <si>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</si>
  <si>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</si>
  <si>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</si>
  <si>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</si>
  <si>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</si>
  <si>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</si>
  <si>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</si>
  <si>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</si>
  <si>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</si>
  <si>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</si>
  <si>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</si>
  <si>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</si>
  <si>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</si>
  <si>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</si>
  <si>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</si>
  <si>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</si>
  <si>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</si>
  <si>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</si>
  <si>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</si>
  <si>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</si>
  <si>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</si>
  <si>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</si>
  <si>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</si>
  <si>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</si>
  <si>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</si>
  <si>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</si>
  <si>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</si>
  <si>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</si>
  <si>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</si>
  <si>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</si>
  <si>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</si>
  <si>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</si>
  <si>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</si>
  <si>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</si>
  <si>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</si>
  <si>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</si>
  <si>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</si>
  <si>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</si>
  <si>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</si>
  <si>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</si>
  <si>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</si>
  <si>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</si>
  <si>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</si>
  <si>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</si>
  <si>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</si>
  <si>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</si>
  <si>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</si>
  <si>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</si>
  <si>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</si>
  <si>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</si>
  <si>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</si>
  <si>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</si>
  <si>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</si>
  <si>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</si>
  <si>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</si>
  <si>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</si>
  <si>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</si>
  <si>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</si>
  <si>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</si>
  <si>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</si>
  <si>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</si>
  <si>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</si>
  <si>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</si>
  <si>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</si>
  <si>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</si>
  <si>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</si>
  <si>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</si>
  <si>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</si>
  <si>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</si>
  <si>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</si>
  <si>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</si>
  <si>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</si>
  <si>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</si>
  <si>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</si>
  <si>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</si>
  <si>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</si>
  <si>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</si>
  <si>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</si>
  <si>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</si>
  <si>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</si>
  <si>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</si>
  <si>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</si>
  <si>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</si>
  <si>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</si>
  <si>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</si>
  <si>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</si>
  <si>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</si>
  <si>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</si>
  <si>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</si>
  <si>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</si>
  <si>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</si>
  <si>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</si>
  <si>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</si>
  <si>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</si>
  <si>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</si>
  <si>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</si>
  <si>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</si>
  <si>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</si>
  <si>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</si>
  <si>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</si>
  <si>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</si>
  <si>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</si>
  <si>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</si>
  <si>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</si>
  <si>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</si>
  <si>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</si>
  <si>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</si>
  <si>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</si>
  <si>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</si>
  <si>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</si>
  <si>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</si>
  <si>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</si>
  <si>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</si>
  <si>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</si>
  <si>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</si>
  <si>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</si>
  <si>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</si>
  <si>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</si>
  <si>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</si>
  <si>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</si>
  <si>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</si>
  <si>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</si>
  <si>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</si>
  <si>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</si>
  <si>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</si>
  <si>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</si>
  <si>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</si>
  <si>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</si>
  <si>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</si>
  <si>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</si>
  <si>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</si>
  <si>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</si>
  <si>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</si>
  <si>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</si>
  <si>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</si>
  <si>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</si>
  <si>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</si>
  <si>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</si>
  <si>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</si>
  <si>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</si>
  <si>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</si>
  <si>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</si>
  <si>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</si>
  <si>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</si>
  <si>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</si>
  <si>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</si>
  <si>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</si>
  <si>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</si>
  <si>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</si>
  <si>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</si>
  <si>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</si>
  <si>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</si>
  <si>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</si>
  <si>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</si>
  <si>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</si>
  <si>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</si>
  <si>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</si>
  <si>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</si>
  <si>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</si>
  <si>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</si>
  <si>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</si>
  <si>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</si>
  <si>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</si>
  <si>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</si>
  <si>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</si>
  <si>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</si>
  <si>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</si>
  <si>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</si>
  <si>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</si>
  <si>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</si>
  <si>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</si>
  <si>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</si>
  <si>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</si>
  <si>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</si>
  <si>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</si>
  <si>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</si>
  <si>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</si>
  <si>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</si>
  <si>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</si>
  <si>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</si>
  <si>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</si>
  <si>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</si>
  <si>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</si>
  <si>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</si>
  <si>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</si>
  <si>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</si>
  <si>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</si>
  <si>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</si>
  <si>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</si>
  <si>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</si>
  <si>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</si>
  <si>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</si>
  <si>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</si>
  <si>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</si>
  <si>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</si>
  <si>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</si>
  <si>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</si>
  <si>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</si>
  <si>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</si>
  <si>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</si>
  <si>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</si>
  <si>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</si>
  <si>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</si>
  <si>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</si>
  <si>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</si>
  <si>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</si>
  <si>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</si>
  <si>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</si>
  <si>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</si>
  <si>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</si>
  <si>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</si>
  <si>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</si>
  <si>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</si>
  <si>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</si>
  <si>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</si>
  <si>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</si>
  <si>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</si>
  <si>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</si>
  <si>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</si>
  <si>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</si>
  <si>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</si>
  <si>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</si>
  <si>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</si>
  <si>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</si>
  <si>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</si>
  <si>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</si>
  <si>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</si>
  <si>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</si>
  <si>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</si>
  <si>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</si>
  <si>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</si>
  <si>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</si>
  <si>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</si>
  <si>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</si>
  <si>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</si>
  <si>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</si>
  <si>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</si>
  <si>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</si>
  <si>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</si>
  <si>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</si>
  <si>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</si>
  <si>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</si>
  <si>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</si>
  <si>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</si>
  <si>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</si>
  <si>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</si>
  <si>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</si>
  <si>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</si>
  <si>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</si>
  <si>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</si>
  <si>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</si>
  <si>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</si>
  <si>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</si>
  <si>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</si>
  <si>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</si>
  <si>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</si>
  <si>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</si>
  <si>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</si>
  <si>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</si>
  <si>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</si>
  <si>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</si>
  <si>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</si>
  <si>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</si>
  <si>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</si>
  <si>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</si>
  <si>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</si>
  <si>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</si>
  <si>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</si>
  <si>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</si>
  <si>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</si>
  <si>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</si>
  <si>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</si>
  <si>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</si>
  <si>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</si>
  <si>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</si>
  <si>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</si>
  <si>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</si>
  <si>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</si>
  <si>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</si>
  <si>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</si>
  <si>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</si>
  <si>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</si>
  <si>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</si>
  <si>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</si>
  <si>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</si>
  <si>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</si>
  <si>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</si>
  <si>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</si>
  <si>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</si>
  <si>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</si>
  <si>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</si>
  <si>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</si>
  <si>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</si>
  <si>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</si>
  <si>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</si>
  <si>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</si>
  <si>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</si>
  <si>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</si>
  <si>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</si>
  <si>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</si>
  <si>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</si>
  <si>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</si>
  <si>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</si>
  <si>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</si>
  <si>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</si>
  <si>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</si>
  <si>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</si>
  <si>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</si>
  <si>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</si>
  <si>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</si>
  <si>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</si>
  <si>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</si>
  <si>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</si>
  <si>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</si>
  <si>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</si>
  <si>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</si>
  <si>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</si>
  <si>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</si>
  <si>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</si>
  <si>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</si>
  <si>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</si>
  <si>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</si>
  <si>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</si>
  <si>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</si>
  <si>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</si>
  <si>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</si>
  <si>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</si>
  <si>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</si>
  <si>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</si>
  <si>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</si>
  <si>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</si>
  <si>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</si>
  <si>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</si>
  <si>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</si>
  <si>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</si>
  <si>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</si>
  <si>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</si>
  <si>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</si>
  <si>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</si>
  <si>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</si>
  <si>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</si>
  <si>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</si>
  <si>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</si>
  <si>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</si>
  <si>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</si>
  <si>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</si>
  <si>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</si>
  <si>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</si>
  <si>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</si>
  <si>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</si>
  <si>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</si>
  <si>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</si>
  <si>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</si>
  <si>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</si>
  <si>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</si>
  <si>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</si>
  <si>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</si>
  <si>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</si>
  <si>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</si>
  <si>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</si>
  <si>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</si>
  <si>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</si>
  <si>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</si>
  <si>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</si>
  <si>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</si>
  <si>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</si>
  <si>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</si>
  <si>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</si>
  <si>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</si>
  <si>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</si>
  <si>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</si>
  <si>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</si>
  <si>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</si>
  <si>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</si>
  <si>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</si>
  <si>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</si>
  <si>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</si>
  <si>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</si>
  <si>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</si>
  <si>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</si>
  <si>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</si>
  <si>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</si>
  <si>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</si>
  <si>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</si>
  <si>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</si>
  <si>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</si>
  <si>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</si>
  <si>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</si>
  <si>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</si>
  <si>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</si>
  <si>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</si>
  <si>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</si>
  <si>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</si>
  <si>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</si>
  <si>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</si>
  <si>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</si>
  <si>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</si>
  <si>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</si>
  <si>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</si>
  <si>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</si>
  <si>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</si>
  <si>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</si>
  <si>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</si>
  <si>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</si>
  <si>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</si>
  <si>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</si>
  <si>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</si>
  <si>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</si>
  <si>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</si>
  <si>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</si>
  <si>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</si>
  <si>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</si>
  <si>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</si>
  <si>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</si>
  <si>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</si>
  <si>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</si>
  <si>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</si>
  <si>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</si>
  <si>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</si>
  <si>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</si>
  <si>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</si>
  <si>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</si>
  <si>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</si>
  <si>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</si>
  <si>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</si>
  <si>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</si>
  <si>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</si>
  <si>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</si>
  <si>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</si>
  <si>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</si>
  <si>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</si>
  <si>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</si>
  <si>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</si>
  <si>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</si>
  <si>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</si>
  <si>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</si>
  <si>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</si>
  <si>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</si>
  <si>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</si>
  <si>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</si>
  <si>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</si>
  <si>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</si>
  <si>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</si>
  <si>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</si>
  <si>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</si>
  <si>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</si>
  <si>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</si>
  <si>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</si>
  <si>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</si>
  <si>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</si>
  <si>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</si>
  <si>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</si>
  <si>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</si>
  <si>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</si>
  <si>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</si>
  <si>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</si>
  <si>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</si>
  <si>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</si>
  <si>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</si>
  <si>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</si>
  <si>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</si>
  <si>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</si>
  <si>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</si>
  <si>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</si>
  <si>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</si>
  <si>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</si>
  <si>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</si>
  <si>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</si>
  <si>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</si>
  <si>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</si>
  <si>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</si>
  <si>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</si>
  <si>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</si>
  <si>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</si>
  <si>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</si>
  <si>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</si>
  <si>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</si>
  <si>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</si>
  <si>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</si>
  <si>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</si>
  <si>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</si>
  <si>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</si>
  <si>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</si>
  <si>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</si>
  <si>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</si>
  <si>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</si>
  <si>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</si>
  <si>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</si>
  <si>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</si>
  <si>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</si>
  <si>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</si>
  <si>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</si>
  <si>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</si>
  <si>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</si>
  <si>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</si>
  <si>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</si>
  <si>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</si>
  <si>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</si>
  <si>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</si>
  <si>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</si>
  <si>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</si>
  <si>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</si>
  <si>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</si>
  <si>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</si>
  <si>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</si>
  <si>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</si>
  <si>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</si>
  <si>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</si>
  <si>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</si>
  <si>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</si>
  <si>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</si>
  <si>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</si>
  <si>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</si>
  <si>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</si>
  <si>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</si>
  <si>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</si>
  <si>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</si>
  <si>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</si>
  <si>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</si>
  <si>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</si>
  <si>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</si>
  <si>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</si>
  <si>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</si>
  <si>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</si>
  <si>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</si>
  <si>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</si>
  <si>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</si>
  <si>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</si>
  <si>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</si>
  <si>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</si>
  <si>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</si>
  <si>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</si>
  <si>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</si>
  <si>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</si>
  <si>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</si>
  <si>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</si>
  <si>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</si>
  <si>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</si>
  <si>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</si>
  <si>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</si>
  <si>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</si>
  <si>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</si>
  <si>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</si>
  <si>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</si>
  <si>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</si>
  <si>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</si>
  <si>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</si>
  <si>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</si>
  <si>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</si>
  <si>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</si>
  <si>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</si>
  <si>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</si>
  <si>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</si>
  <si>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</si>
  <si>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</si>
  <si>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</si>
  <si>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</si>
  <si>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</si>
  <si>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</si>
  <si>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</si>
  <si>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</si>
  <si>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</si>
  <si>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</si>
  <si>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</si>
  <si>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</si>
  <si>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</si>
  <si>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</si>
  <si>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</si>
  <si>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</si>
  <si>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</si>
  <si>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</si>
  <si>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</si>
  <si>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</si>
  <si>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</si>
  <si>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</si>
  <si>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</si>
  <si>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</si>
  <si>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</si>
  <si>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</si>
  <si>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</si>
  <si>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</si>
  <si>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</si>
  <si>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</si>
  <si>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</si>
  <si>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</si>
  <si>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</si>
  <si>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</si>
  <si>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</si>
  <si>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</si>
  <si>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</si>
  <si>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</si>
  <si>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</si>
  <si>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</si>
  <si>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</si>
  <si>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</si>
  <si>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</si>
  <si>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</si>
  <si>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</si>
  <si>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</si>
  <si>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</si>
  <si>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</si>
  <si>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</si>
  <si>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</si>
  <si>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</si>
  <si>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</si>
  <si>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</si>
  <si>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</si>
  <si>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</si>
  <si>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</si>
  <si>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</si>
  <si>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</si>
  <si>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</si>
  <si>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</si>
  <si>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</si>
  <si>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</si>
  <si>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</si>
  <si>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</si>
  <si>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</si>
  <si>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</si>
  <si>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</si>
  <si>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</si>
  <si>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</si>
  <si>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</si>
  <si>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</si>
  <si>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</si>
  <si>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</si>
  <si>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</si>
  <si>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</si>
  <si>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</si>
  <si>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</si>
  <si>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</si>
  <si>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</si>
  <si>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</si>
  <si>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</si>
  <si>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</si>
  <si>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</si>
  <si>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</si>
  <si>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</si>
  <si>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</si>
  <si>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</si>
  <si>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</si>
  <si>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</si>
  <si>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</si>
  <si>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</si>
  <si>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</si>
  <si>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</si>
  <si>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</si>
  <si>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</si>
  <si>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</si>
  <si>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</si>
  <si>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</si>
  <si>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</si>
  <si>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</si>
  <si>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</si>
  <si>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</si>
  <si>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</si>
  <si>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</si>
  <si>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</si>
  <si>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</si>
  <si>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</si>
  <si>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</si>
  <si>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</si>
  <si>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</si>
  <si>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</si>
  <si>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</si>
  <si>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</si>
  <si>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</si>
  <si>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</si>
  <si>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</si>
  <si>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</si>
  <si>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</si>
  <si>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</si>
  <si>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</si>
  <si>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</si>
  <si>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</si>
  <si>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</si>
  <si>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</si>
  <si>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</si>
  <si>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</si>
  <si>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</si>
  <si>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</si>
  <si>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</si>
  <si>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</si>
  <si>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</si>
  <si>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</si>
  <si>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</si>
  <si>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</si>
  <si>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</si>
  <si>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</si>
  <si>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</si>
  <si>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</si>
  <si>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</si>
  <si>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</si>
  <si>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</si>
  <si>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</si>
  <si>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</si>
  <si>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</si>
  <si>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</si>
  <si>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</si>
  <si>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</si>
  <si>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</si>
  <si>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</si>
  <si>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</si>
  <si>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</si>
  <si>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</si>
  <si>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</si>
  <si>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</si>
  <si>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</si>
  <si>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</si>
  <si>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</si>
  <si>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</si>
  <si>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</si>
  <si>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</si>
  <si>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</si>
  <si>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</si>
  <si>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</si>
  <si>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</si>
  <si>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</si>
  <si>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</si>
  <si>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</si>
  <si>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</si>
  <si>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</si>
  <si>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</si>
  <si>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</si>
  <si>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</si>
  <si>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</si>
  <si>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</si>
  <si>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</si>
  <si>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</si>
  <si>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</si>
  <si>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</si>
  <si>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</si>
  <si>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</si>
  <si>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</si>
  <si>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</si>
  <si>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</si>
  <si>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</si>
  <si>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</si>
  <si>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</si>
  <si>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</si>
  <si>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</si>
  <si>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</si>
  <si>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</si>
  <si>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</si>
  <si>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</si>
  <si>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</si>
  <si>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</si>
  <si>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</si>
  <si>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</si>
  <si>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</si>
  <si>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</si>
  <si>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</si>
  <si>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</si>
  <si>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</si>
  <si>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</si>
  <si>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</si>
  <si>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</si>
  <si>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</si>
  <si>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</si>
  <si>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</si>
  <si>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</si>
  <si>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</si>
  <si>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</si>
  <si>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</si>
  <si>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</si>
  <si>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</si>
  <si>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</si>
  <si>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</si>
  <si>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</si>
  <si>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</si>
  <si>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</si>
  <si>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</si>
  <si>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</si>
  <si>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</si>
  <si>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</si>
  <si>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</si>
  <si>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</si>
  <si>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</si>
  <si>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</si>
  <si>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</si>
  <si>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</si>
  <si>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</si>
  <si>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</si>
  <si>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</si>
  <si>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</si>
  <si>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</si>
  <si>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</si>
  <si>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</si>
  <si>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</si>
  <si>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</si>
  <si>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</si>
  <si>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</si>
  <si>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</si>
  <si>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</si>
  <si>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</si>
  <si>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</si>
  <si>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</si>
  <si>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</si>
  <si>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</si>
  <si>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</si>
  <si>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</si>
  <si>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</si>
  <si>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</si>
  <si>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</si>
  <si>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</si>
  <si>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</si>
  <si>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</si>
  <si>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</si>
  <si>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</si>
  <si>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</si>
  <si>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</si>
  <si>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</si>
  <si>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</si>
  <si>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</si>
  <si>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</si>
  <si>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</si>
  <si>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</si>
  <si>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</si>
  <si>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</si>
  <si>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</si>
  <si>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</si>
  <si>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</si>
  <si>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</si>
  <si>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</si>
  <si>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</si>
  <si>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</si>
  <si>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</si>
  <si>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</si>
  <si>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</si>
  <si>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</si>
  <si>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</si>
  <si>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</si>
  <si>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</si>
  <si>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</si>
  <si>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</si>
  <si>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</si>
  <si>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</si>
  <si>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</si>
  <si>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</si>
  <si>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</si>
  <si>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</si>
  <si>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</si>
  <si>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</si>
  <si>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</si>
  <si>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</si>
  <si>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</si>
  <si>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</si>
  <si>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</si>
  <si>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</si>
  <si>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</si>
  <si>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</si>
  <si>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</si>
  <si>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</si>
  <si>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</si>
  <si>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</si>
  <si>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</si>
  <si>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</si>
  <si>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</si>
  <si>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</si>
  <si>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</si>
  <si>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</si>
  <si>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</si>
  <si>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</si>
  <si>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</si>
  <si>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</si>
  <si>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</si>
  <si>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</si>
  <si>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</si>
  <si>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</si>
  <si>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</si>
  <si>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</si>
  <si>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</si>
  <si>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</si>
  <si>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</si>
  <si>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</si>
  <si>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</si>
  <si>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</si>
  <si>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</si>
  <si>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</si>
  <si>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</si>
  <si>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</si>
  <si>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</si>
  <si>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</si>
  <si>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</si>
  <si>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</si>
  <si>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</si>
  <si>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</si>
  <si>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</si>
  <si>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</si>
  <si>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</si>
  <si>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</si>
  <si>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</si>
  <si>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</si>
  <si>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</si>
  <si>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</si>
  <si>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</si>
  <si>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</si>
  <si>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</si>
  <si>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</si>
  <si>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</si>
  <si>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</si>
  <si>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</si>
  <si>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</si>
  <si>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</si>
  <si>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</si>
  <si>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</si>
  <si>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</si>
  <si>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</si>
  <si>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</si>
  <si>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</si>
  <si>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</si>
  <si>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</si>
  <si>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</si>
  <si>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</si>
  <si>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</si>
  <si>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</si>
  <si>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</si>
  <si>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</si>
  <si>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</si>
  <si>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</si>
  <si>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</si>
  <si>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</si>
  <si>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</si>
  <si>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</si>
  <si>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</si>
  <si>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</si>
  <si>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</si>
  <si>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</si>
  <si>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</si>
  <si>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</si>
  <si>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</si>
  <si>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</si>
  <si>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</si>
  <si>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</si>
  <si>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</si>
  <si>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</si>
  <si>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</si>
  <si>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</si>
  <si>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</si>
  <si>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</si>
  <si>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</si>
  <si>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</si>
  <si>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</si>
  <si>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</si>
  <si>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</si>
  <si>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</si>
  <si>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</si>
  <si>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</si>
  <si>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</si>
  <si>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</si>
  <si>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</si>
  <si>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</si>
  <si>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</si>
  <si>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</si>
  <si>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</si>
  <si>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</si>
  <si>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</si>
  <si>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</si>
  <si>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</si>
  <si>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</si>
  <si>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</si>
  <si>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</si>
  <si>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</si>
  <si>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</si>
  <si>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</si>
  <si>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</si>
  <si>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</si>
  <si>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</si>
  <si>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</si>
  <si>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</si>
  <si>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</si>
  <si>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</si>
  <si>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</si>
  <si>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</si>
  <si>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</si>
  <si>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</si>
  <si>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</si>
  <si>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</si>
  <si>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</si>
  <si>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</si>
  <si>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</si>
  <si>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</si>
  <si>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</si>
  <si>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</si>
  <si>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</si>
  <si>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</si>
  <si>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</si>
  <si>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</si>
  <si>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</si>
  <si>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</si>
  <si>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</si>
  <si>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</si>
  <si>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</si>
  <si>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</si>
  <si>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</si>
  <si>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</si>
  <si>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</si>
  <si>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</si>
  <si>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</si>
  <si>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</si>
  <si>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</si>
  <si>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</si>
  <si>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</si>
  <si>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</si>
  <si>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</si>
  <si>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</si>
  <si>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</si>
  <si>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</si>
  <si>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</si>
  <si>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</si>
  <si>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</si>
  <si>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</si>
  <si>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</si>
  <si>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</si>
  <si>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</si>
  <si>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</si>
  <si>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</si>
  <si>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</si>
  <si>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</si>
  <si>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</si>
  <si>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</si>
  <si>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</si>
  <si>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</si>
  <si>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</si>
  <si>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</si>
  <si>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</si>
  <si>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</si>
  <si>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</si>
  <si>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</si>
  <si>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</si>
  <si>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</si>
  <si>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</si>
  <si>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</si>
  <si>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</si>
  <si>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</si>
  <si>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</si>
  <si>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</si>
  <si>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</si>
  <si>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</si>
  <si>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</si>
  <si>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</si>
  <si>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</si>
  <si>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</si>
  <si>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</si>
  <si>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</si>
  <si>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</si>
  <si>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</si>
  <si>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</si>
  <si>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</si>
  <si>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</si>
  <si>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</si>
  <si>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</si>
  <si>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</si>
  <si>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</si>
  <si>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</si>
  <si>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</si>
  <si>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</si>
  <si>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</si>
  <si>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</si>
  <si>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</si>
  <si>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</si>
  <si>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</si>
  <si>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</si>
  <si>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</si>
  <si>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</si>
  <si>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</si>
  <si>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</si>
  <si>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</si>
  <si>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</si>
  <si>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</si>
  <si>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</si>
  <si>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</si>
  <si>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</si>
  <si>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</si>
  <si>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</si>
  <si>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</si>
  <si>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</si>
  <si>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</si>
  <si>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</si>
  <si>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</si>
  <si>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</si>
  <si>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</si>
  <si>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</si>
  <si>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</si>
  <si>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</si>
  <si>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</si>
  <si>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</si>
  <si>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</si>
  <si>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</si>
  <si>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</si>
  <si>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</si>
  <si>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</si>
  <si>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</si>
  <si>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</si>
  <si>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</si>
  <si>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</si>
  <si>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</si>
  <si>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</si>
  <si>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</si>
  <si>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</si>
  <si>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</si>
  <si>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</si>
  <si>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</si>
  <si>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</si>
  <si>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</si>
  <si>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</si>
  <si>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</si>
  <si>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</si>
  <si>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</si>
  <si>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</si>
  <si>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</si>
  <si>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</si>
  <si>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</si>
  <si>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</si>
  <si>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</si>
  <si>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</si>
  <si>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</si>
  <si>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</si>
  <si>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</si>
  <si>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</si>
  <si>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</si>
  <si>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</si>
  <si>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</si>
  <si>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</si>
  <si>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</si>
  <si>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</si>
  <si>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</si>
  <si>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</si>
  <si>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</si>
  <si>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</si>
  <si>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</si>
  <si>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</si>
  <si>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</si>
  <si>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</si>
  <si>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</si>
  <si>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</si>
  <si>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</si>
  <si>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</si>
  <si>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</si>
  <si>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</si>
  <si>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</si>
  <si>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</si>
  <si>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</si>
  <si>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</si>
  <si>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</si>
  <si>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</si>
  <si>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</si>
  <si>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</si>
  <si>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</si>
  <si>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</si>
  <si>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</si>
  <si>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</si>
  <si>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</si>
  <si>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</si>
  <si>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</si>
  <si>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</si>
  <si>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</si>
  <si>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</si>
  <si>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</si>
  <si>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</si>
  <si>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</si>
  <si>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</si>
  <si>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</si>
  <si>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</si>
  <si>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</si>
  <si>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</si>
  <si>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</si>
  <si>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</si>
  <si>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</si>
  <si>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</si>
  <si>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</si>
  <si>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</si>
  <si>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</si>
  <si>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</si>
  <si>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</si>
  <si>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</si>
  <si>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</si>
  <si>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</si>
  <si>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</si>
  <si>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</si>
  <si>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</si>
  <si>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</si>
  <si>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</si>
  <si>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</si>
  <si>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</si>
  <si>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</si>
  <si>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</si>
  <si>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</si>
  <si>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</si>
  <si>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</si>
  <si>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</si>
  <si>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</si>
  <si>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</si>
  <si>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</si>
  <si>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</si>
  <si>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</si>
  <si>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</si>
  <si>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</si>
  <si>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</si>
  <si>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</si>
  <si>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</si>
  <si>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</si>
  <si>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</si>
  <si>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</si>
  <si>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</si>
  <si>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</si>
  <si>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</si>
  <si>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</si>
  <si>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</si>
  <si>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</si>
  <si>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</si>
  <si>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</si>
  <si>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</si>
  <si>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</si>
  <si>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</si>
  <si>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</si>
  <si>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</si>
  <si>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</si>
  <si>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</si>
  <si>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</si>
  <si>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</si>
  <si>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</si>
  <si>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</si>
  <si>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</si>
  <si>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</si>
  <si>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</si>
  <si>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</si>
  <si>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</si>
  <si>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</si>
  <si>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</si>
  <si>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</si>
  <si>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</si>
  <si>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</si>
  <si>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</si>
  <si>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</si>
  <si>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</si>
  <si>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</si>
  <si>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</si>
  <si>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</si>
  <si>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</si>
  <si>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</si>
  <si>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</si>
  <si>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</si>
  <si>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</si>
  <si>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</si>
  <si>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</si>
  <si>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</si>
  <si>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</si>
  <si>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</si>
  <si>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</si>
  <si>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</si>
  <si>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</si>
  <si>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</si>
  <si>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</si>
  <si>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</si>
  <si>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</si>
  <si>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</si>
  <si>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</si>
  <si>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</si>
  <si>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</si>
  <si>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</si>
  <si>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</si>
  <si>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</si>
  <si>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</si>
  <si>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</si>
  <si>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</si>
  <si>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</si>
  <si>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</si>
  <si>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</si>
  <si>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</si>
  <si>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</si>
  <si>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</si>
  <si>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</si>
  <si>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</si>
  <si>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</si>
  <si>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</si>
  <si>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</si>
  <si>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</si>
  <si>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</si>
  <si>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</si>
  <si>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</si>
  <si>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</si>
  <si>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</si>
  <si>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</si>
  <si>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</si>
  <si>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</si>
  <si>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</si>
  <si>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</si>
  <si>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</si>
  <si>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</si>
  <si>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</si>
  <si>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</si>
  <si>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</si>
  <si>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</si>
  <si>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</si>
  <si>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</si>
  <si>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</si>
  <si>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</si>
  <si>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</si>
  <si>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</si>
  <si>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</si>
  <si>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</si>
  <si>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</si>
  <si>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</si>
  <si>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</si>
  <si>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</si>
  <si>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</si>
  <si>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</si>
  <si>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</si>
  <si>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</si>
  <si>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</si>
  <si>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</si>
  <si>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</si>
  <si>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</si>
  <si>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</si>
  <si>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</si>
  <si>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</si>
  <si>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</si>
  <si>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</si>
  <si>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</si>
  <si>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</si>
  <si>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</si>
  <si>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</si>
  <si>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</si>
  <si>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</si>
  <si>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</si>
  <si>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</si>
  <si>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</si>
  <si>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</si>
  <si>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</si>
  <si>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</si>
  <si>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</si>
  <si>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</si>
  <si>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</si>
  <si>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</si>
  <si>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</si>
  <si>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</si>
  <si>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</si>
  <si>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</si>
  <si>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</si>
  <si>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</si>
  <si>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</si>
  <si>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</si>
  <si>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</si>
  <si>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</si>
  <si>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</si>
  <si>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</si>
  <si>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</si>
  <si>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</si>
  <si>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</si>
  <si>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</si>
  <si>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</si>
  <si>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</si>
  <si>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</si>
  <si>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</si>
  <si>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</si>
  <si>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</si>
  <si>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</si>
  <si>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</si>
  <si>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</si>
  <si>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</si>
  <si>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</si>
  <si>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</si>
  <si>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</si>
  <si>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</si>
  <si>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</si>
  <si>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</si>
  <si>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</si>
  <si>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</si>
  <si>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</si>
  <si>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</si>
  <si>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</si>
  <si>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</si>
  <si>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</si>
  <si>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</si>
  <si>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</si>
  <si>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</si>
  <si>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</si>
  <si>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</si>
  <si>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</si>
  <si>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</si>
  <si>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</si>
  <si>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</si>
  <si>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</si>
  <si>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</si>
  <si>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</si>
  <si>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</si>
  <si>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</si>
  <si>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</si>
  <si>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</si>
  <si>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</si>
  <si>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</si>
  <si>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</si>
  <si>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</si>
  <si>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</si>
  <si>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</si>
  <si>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</si>
  <si>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</si>
  <si>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</si>
  <si>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</si>
  <si>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</si>
  <si>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</si>
  <si>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</si>
  <si>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</si>
  <si>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</si>
  <si>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</si>
  <si>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</si>
  <si>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</si>
  <si>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</si>
  <si>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</si>
  <si>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</si>
  <si>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</si>
  <si>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</si>
  <si>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</si>
  <si>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</si>
  <si>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</si>
  <si>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</si>
  <si>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</si>
  <si>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</si>
  <si>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</si>
  <si>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</si>
  <si>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</si>
  <si>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</si>
  <si>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</si>
  <si>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</si>
  <si>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</si>
  <si>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</si>
  <si>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</si>
  <si>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</si>
  <si>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</si>
  <si>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</si>
  <si>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</si>
  <si>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</si>
  <si>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</si>
  <si>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</si>
  <si>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</si>
  <si>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</si>
  <si>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</si>
  <si>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</si>
  <si>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</si>
  <si>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</si>
  <si>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</si>
  <si>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</si>
  <si>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</si>
  <si>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</si>
  <si>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</si>
  <si>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</si>
  <si>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</si>
  <si>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</si>
  <si>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</si>
  <si>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</si>
  <si>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</si>
  <si>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</si>
  <si>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</si>
  <si>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</si>
  <si>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</si>
  <si>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</si>
  <si>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</si>
  <si>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</si>
  <si>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</si>
  <si>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</si>
  <si>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</si>
  <si>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</si>
  <si>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</si>
  <si>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</si>
  <si>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</si>
  <si>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</si>
  <si>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</si>
  <si>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</si>
  <si>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</si>
  <si>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</si>
  <si>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</si>
  <si>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</si>
  <si>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</si>
  <si>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</si>
  <si>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</si>
  <si>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</si>
  <si>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</si>
  <si>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</si>
  <si>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</si>
  <si>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</si>
  <si>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</si>
  <si>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</si>
  <si>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</si>
  <si>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</si>
  <si>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</si>
  <si>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</si>
  <si>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</si>
  <si>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</si>
  <si>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</si>
  <si>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</si>
  <si>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</si>
  <si>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</si>
  <si>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</si>
  <si>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</si>
  <si>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</si>
  <si>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</si>
  <si>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</si>
  <si>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</si>
  <si>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</si>
  <si>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</si>
  <si>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</si>
  <si>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</si>
  <si>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</si>
  <si>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</si>
  <si>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</si>
  <si>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</si>
  <si>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</si>
  <si>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</si>
  <si>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</si>
  <si>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</si>
  <si>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</si>
  <si>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</si>
  <si>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</si>
  <si>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</si>
  <si>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</si>
  <si>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</si>
  <si>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</si>
  <si>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</si>
  <si>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</si>
  <si>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</si>
  <si>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</si>
  <si>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</si>
  <si>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</si>
  <si>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</si>
  <si>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</si>
  <si>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</si>
  <si>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</si>
  <si>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</si>
  <si>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</si>
  <si>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</si>
  <si>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</si>
  <si>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</si>
  <si>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</si>
  <si>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</si>
  <si>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</si>
  <si>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</si>
  <si>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</si>
  <si>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</si>
  <si>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</si>
  <si>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</si>
  <si>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</si>
  <si>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</si>
  <si>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</si>
  <si>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</si>
  <si>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</si>
  <si>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</si>
  <si>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</si>
  <si>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</si>
  <si>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</si>
  <si>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</si>
  <si>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</si>
  <si>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</si>
  <si>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</si>
  <si>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</si>
  <si>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</si>
  <si>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</si>
  <si>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</si>
  <si>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</si>
  <si>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</si>
  <si>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</si>
  <si>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</si>
  <si>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</si>
  <si>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</si>
  <si>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</si>
  <si>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</si>
  <si>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</si>
  <si>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</si>
  <si>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</si>
  <si>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</si>
  <si>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</si>
  <si>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</si>
  <si>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</si>
  <si>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</si>
  <si>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</si>
  <si>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</si>
  <si>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</si>
  <si>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</si>
  <si>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</si>
  <si>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</si>
  <si>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</si>
  <si>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</si>
  <si>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</si>
  <si>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</si>
  <si>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</si>
  <si>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</si>
  <si>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</si>
  <si>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</si>
  <si>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</si>
  <si>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</si>
  <si>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</si>
  <si>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</si>
  <si>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</si>
  <si>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</si>
  <si>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</si>
  <si>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</si>
  <si>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</si>
  <si>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</si>
  <si>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</si>
  <si>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</si>
  <si>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</si>
  <si>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</si>
  <si>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</si>
  <si>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</si>
  <si>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</si>
  <si>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</si>
  <si>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</si>
  <si>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</si>
  <si>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</si>
  <si>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</si>
  <si>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</si>
  <si>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</si>
  <si>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</si>
  <si>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</si>
  <si>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</si>
  <si>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</si>
  <si>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</si>
  <si>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</si>
  <si>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</si>
  <si>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</si>
  <si>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</si>
  <si>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</si>
  <si>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</si>
  <si>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</si>
  <si>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</si>
  <si>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</si>
  <si>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</si>
  <si>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</si>
  <si>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</si>
  <si>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</si>
  <si>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</si>
  <si>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</si>
  <si>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</si>
  <si>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</si>
  <si>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</si>
  <si>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</si>
  <si>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</si>
  <si>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</si>
  <si>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</si>
  <si>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</si>
  <si>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</si>
  <si>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</si>
  <si>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</si>
  <si>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</si>
  <si>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</si>
  <si>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</si>
  <si>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</si>
  <si>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</si>
  <si>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</si>
  <si>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</si>
  <si>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</si>
  <si>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</si>
  <si>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</si>
  <si>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</si>
  <si>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</si>
  <si>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</si>
  <si>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</si>
  <si>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</si>
  <si>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</si>
  <si>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</si>
  <si>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</si>
  <si>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</si>
  <si>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</si>
  <si>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</si>
  <si>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</si>
  <si>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</si>
  <si>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</si>
  <si>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</si>
  <si>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</si>
  <si>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</si>
  <si>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</si>
  <si>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</si>
  <si>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</si>
  <si>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</si>
  <si>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</si>
  <si>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</si>
  <si>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</si>
  <si>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</si>
  <si>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</si>
  <si>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</si>
  <si>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</si>
  <si>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</si>
  <si>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</si>
  <si>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</si>
  <si>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</si>
  <si>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</si>
  <si>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</si>
  <si>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</si>
  <si>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</si>
  <si>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</si>
  <si>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</si>
  <si>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</si>
  <si>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</si>
  <si>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</si>
  <si>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</si>
  <si>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</si>
  <si>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</si>
  <si>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</si>
  <si>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</si>
  <si>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</si>
  <si>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</si>
  <si>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</si>
  <si>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</si>
  <si>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</si>
  <si>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</si>
  <si>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</si>
  <si>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</si>
  <si>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</si>
  <si>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</si>
  <si>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</si>
  <si>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</si>
  <si>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</si>
  <si>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</si>
  <si>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</si>
  <si>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</si>
  <si>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</si>
  <si>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</si>
  <si>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</si>
  <si>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</si>
  <si>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</si>
  <si>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</si>
  <si>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</si>
  <si>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</si>
  <si>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</si>
  <si>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</si>
  <si>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</si>
  <si>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</si>
  <si>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</si>
  <si>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</si>
  <si>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</si>
  <si>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</si>
  <si>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</si>
  <si>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</si>
  <si>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</si>
  <si>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</si>
  <si>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</si>
  <si>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</si>
  <si>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</si>
  <si>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</si>
  <si>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</si>
  <si>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</si>
  <si>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</si>
  <si>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</si>
  <si>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</si>
  <si>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</si>
  <si>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</si>
  <si>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</si>
  <si>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</si>
  <si>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</si>
  <si>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</si>
  <si>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</si>
  <si>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</si>
  <si>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</si>
  <si>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</si>
  <si>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</si>
  <si>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</si>
  <si>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</si>
  <si>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</si>
  <si>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</si>
  <si>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</si>
  <si>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</si>
  <si>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</si>
  <si>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</si>
  <si>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</si>
  <si>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</si>
  <si>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</si>
  <si>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</si>
  <si>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</si>
  <si>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</si>
  <si>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</si>
  <si>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</si>
  <si>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</si>
  <si>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</si>
  <si>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</si>
  <si>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</si>
  <si>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</si>
  <si>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</si>
  <si>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</si>
  <si>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</si>
  <si>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</si>
  <si>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</si>
  <si>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</si>
  <si>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</si>
  <si>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</si>
  <si>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</si>
  <si>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</si>
  <si>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</si>
  <si>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</si>
  <si>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</si>
  <si>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</si>
  <si>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</si>
  <si>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</si>
  <si>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</si>
  <si>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</si>
  <si>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</si>
  <si>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</si>
  <si>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</si>
  <si>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</si>
  <si>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</si>
  <si>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</si>
  <si>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</si>
  <si>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</si>
  <si>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</si>
  <si>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</si>
  <si>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</si>
  <si>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</si>
  <si>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</si>
  <si>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</si>
  <si>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</si>
  <si>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</si>
  <si>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</si>
  <si>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</si>
  <si>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</si>
  <si>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</si>
  <si>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</si>
  <si>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</si>
  <si>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</si>
  <si>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</si>
  <si>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</si>
  <si>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</si>
  <si>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</si>
  <si>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</si>
  <si>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</si>
  <si>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</si>
  <si>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</si>
  <si>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</si>
  <si>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</si>
  <si>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</si>
  <si>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</si>
  <si>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</si>
  <si>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</si>
  <si>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</si>
  <si>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</si>
  <si>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</si>
  <si>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</si>
  <si>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</si>
  <si>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</si>
  <si>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</si>
  <si>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</si>
  <si>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</si>
  <si>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</si>
  <si>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</si>
  <si>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</si>
  <si>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</si>
  <si>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</si>
  <si>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</si>
  <si>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</si>
  <si>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</si>
  <si>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</si>
  <si>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</si>
  <si>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</si>
  <si>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</si>
  <si>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</si>
  <si>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</si>
  <si>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</si>
  <si>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</si>
  <si>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</si>
  <si>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</si>
  <si>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</si>
  <si>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</si>
  <si>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</si>
  <si>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</si>
  <si>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</si>
  <si>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</si>
  <si>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</si>
  <si>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</si>
  <si>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</si>
  <si>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</si>
  <si>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</si>
  <si>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</si>
  <si>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</si>
  <si>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</si>
  <si>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</si>
  <si>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</si>
  <si>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</si>
  <si>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</si>
  <si>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</si>
  <si>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</si>
  <si>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</si>
  <si>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</si>
  <si>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</si>
  <si>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</si>
  <si>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</si>
  <si>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</si>
  <si>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</si>
  <si>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</si>
  <si>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</si>
  <si>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</si>
  <si>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</si>
  <si>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</si>
  <si>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</si>
  <si>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</si>
  <si>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</si>
  <si>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</si>
  <si>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</si>
  <si>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</si>
  <si>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</si>
  <si>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</si>
  <si>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</si>
  <si>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</si>
  <si>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</si>
  <si>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</si>
  <si>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</si>
  <si>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</si>
  <si>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</si>
  <si>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</si>
  <si>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</si>
  <si>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</si>
  <si>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</si>
  <si>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</si>
  <si>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</si>
  <si>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</si>
  <si>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</si>
  <si>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</si>
  <si>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</si>
  <si>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</si>
  <si>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</si>
  <si>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</si>
  <si>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</si>
  <si>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</si>
  <si>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</si>
  <si>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</si>
  <si>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</si>
  <si>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</si>
  <si>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</si>
  <si>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</si>
  <si>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</si>
  <si>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</si>
  <si>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</si>
  <si>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</si>
  <si>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</si>
  <si>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</si>
  <si>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</si>
  <si>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</si>
  <si>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</si>
  <si>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</si>
  <si>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</si>
  <si>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</si>
  <si>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</si>
  <si>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</si>
  <si>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</si>
  <si>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</si>
  <si>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</si>
  <si>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</si>
  <si>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</si>
  <si>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</si>
  <si>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</si>
  <si>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</si>
  <si>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</si>
  <si>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</si>
  <si>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</si>
  <si>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</si>
  <si>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</si>
  <si>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</si>
  <si>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</si>
  <si>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</si>
  <si>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</si>
  <si>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</si>
  <si>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</si>
  <si>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</si>
  <si>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</si>
  <si>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</si>
  <si>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</si>
  <si>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</si>
  <si>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</si>
  <si>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</si>
  <si>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</si>
  <si>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</si>
  <si>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</si>
  <si>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</si>
  <si>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</si>
  <si>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</si>
  <si>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</si>
  <si>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</si>
  <si>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</si>
  <si>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</si>
  <si>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</si>
  <si>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</si>
  <si>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</si>
  <si>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</si>
  <si>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</si>
  <si>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</si>
  <si>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</si>
  <si>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</si>
  <si>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</si>
  <si>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</si>
  <si>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</si>
  <si>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</si>
  <si>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</si>
  <si>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</si>
  <si>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</si>
  <si>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</si>
  <si>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</si>
  <si>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</si>
  <si>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</si>
  <si>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</si>
  <si>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</si>
  <si>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</si>
  <si>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</si>
  <si>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</si>
  <si>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</si>
  <si>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</si>
  <si>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</si>
  <si>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</si>
  <si>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</si>
  <si>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</si>
  <si>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</si>
  <si>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</si>
  <si>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</si>
  <si>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</si>
  <si>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</si>
  <si>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</si>
  <si>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</si>
  <si>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</si>
  <si>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</si>
  <si>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</si>
  <si>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</si>
  <si>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</si>
  <si>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</si>
  <si>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</si>
  <si>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</si>
  <si>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</si>
  <si>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</si>
  <si>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</si>
  <si>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</si>
  <si>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</si>
  <si>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</si>
  <si>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</si>
  <si>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</si>
  <si>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</si>
  <si>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</si>
  <si>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</si>
  <si>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</si>
  <si>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</si>
  <si>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</si>
  <si>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</si>
  <si>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</si>
  <si>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</si>
  <si>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</si>
  <si>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</si>
  <si>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</si>
  <si>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</si>
  <si>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</si>
  <si>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</si>
  <si>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</si>
  <si>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</si>
  <si>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</si>
  <si>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</si>
  <si>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</si>
  <si>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</si>
  <si>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</si>
  <si>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</si>
  <si>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</si>
  <si>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</si>
  <si>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</si>
  <si>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</si>
  <si>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</si>
  <si>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</si>
  <si>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</si>
  <si>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</si>
  <si>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</si>
  <si>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</si>
  <si>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</si>
  <si>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</si>
  <si>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</si>
  <si>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</si>
  <si>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</si>
  <si>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</si>
  <si>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</si>
  <si>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</si>
  <si>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</si>
  <si>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</si>
  <si>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</si>
  <si>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</si>
  <si>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</si>
  <si>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</si>
  <si>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</si>
  <si>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</si>
  <si>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</si>
  <si>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</si>
  <si>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</si>
  <si>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</si>
  <si>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</si>
  <si>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</si>
  <si>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</si>
  <si>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</si>
  <si>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</si>
  <si>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</si>
  <si>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</si>
  <si>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</si>
  <si>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</si>
  <si>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</si>
  <si>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</si>
  <si>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</si>
  <si>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</si>
  <si>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</si>
  <si>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</si>
  <si>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</si>
  <si>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</si>
  <si>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</si>
  <si>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</si>
  <si>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</si>
  <si>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</si>
  <si>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</si>
  <si>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</si>
  <si>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</si>
  <si>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</si>
  <si>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</si>
  <si>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</si>
  <si>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</si>
  <si>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</si>
  <si>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</si>
  <si>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</si>
  <si>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</si>
  <si>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</si>
  <si>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</si>
  <si>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</si>
  <si>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</si>
  <si>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</si>
  <si>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</si>
  <si>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</si>
  <si>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</si>
  <si>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</si>
  <si>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</si>
  <si>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</si>
  <si>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</si>
  <si>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</si>
  <si>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</si>
  <si>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</si>
  <si>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</si>
  <si>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</si>
  <si>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</si>
  <si>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</si>
  <si>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</si>
  <si>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</si>
  <si>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</si>
  <si>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</si>
  <si>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</si>
  <si>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</si>
  <si>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</si>
  <si>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</si>
  <si>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</si>
  <si>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</si>
  <si>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</si>
  <si>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</si>
  <si>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</si>
  <si>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</si>
  <si>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</si>
  <si>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</si>
  <si>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</si>
  <si>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</si>
  <si>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</si>
  <si>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</si>
  <si>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</si>
  <si>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</si>
  <si>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</si>
  <si>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</si>
  <si>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</si>
  <si>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</si>
  <si>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</si>
  <si>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</si>
  <si>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</si>
  <si>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</si>
  <si>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</si>
  <si>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</si>
  <si>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</si>
  <si>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</si>
  <si>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</si>
  <si>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</si>
  <si>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</si>
  <si>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</si>
  <si>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</si>
  <si>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</si>
  <si>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</si>
  <si>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</si>
  <si>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</si>
  <si>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</si>
  <si>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</si>
  <si>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</si>
  <si>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</si>
  <si>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</si>
  <si>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</si>
  <si>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</si>
  <si>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</si>
  <si>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</si>
  <si>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</si>
  <si>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</si>
  <si>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</si>
  <si>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</si>
  <si>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</si>
  <si>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</si>
  <si>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</si>
  <si>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</si>
  <si>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</si>
  <si>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</si>
  <si>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</si>
  <si>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</si>
  <si>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</si>
  <si>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</si>
  <si>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</si>
  <si>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</si>
  <si>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</si>
  <si>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</si>
  <si>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</si>
  <si>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</si>
  <si>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</si>
  <si>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</si>
  <si>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</si>
  <si>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</si>
  <si>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</si>
  <si>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</si>
  <si>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</si>
  <si>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</si>
  <si>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</si>
  <si>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</si>
  <si>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</si>
  <si>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</si>
  <si>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</si>
  <si>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</si>
  <si>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</si>
  <si>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</si>
  <si>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</si>
  <si>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</si>
  <si>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</si>
  <si>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</si>
  <si>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</si>
  <si>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</si>
  <si>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</si>
  <si>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</si>
  <si>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</si>
  <si>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</si>
  <si>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</si>
  <si>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</si>
  <si>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</si>
  <si>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</si>
  <si>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</si>
  <si>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</si>
  <si>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</si>
  <si>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</si>
  <si>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</si>
  <si>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</si>
  <si>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</si>
  <si>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</si>
  <si>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</si>
  <si>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</si>
  <si>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</si>
  <si>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</si>
  <si>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</si>
  <si>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</si>
  <si>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</si>
  <si>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</si>
  <si>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</si>
  <si>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</si>
  <si>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</si>
  <si>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</si>
  <si>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</si>
  <si>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</si>
  <si>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</si>
  <si>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</si>
  <si>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</si>
  <si>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</si>
  <si>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</si>
  <si>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</si>
  <si>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</si>
  <si>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</si>
  <si>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</si>
  <si>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</si>
  <si>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</si>
  <si>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</si>
  <si>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</si>
  <si>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</si>
  <si>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</si>
  <si>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</si>
  <si>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</si>
  <si>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</si>
  <si>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</si>
  <si>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</si>
  <si>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</si>
  <si>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</si>
  <si>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</si>
  <si>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</si>
  <si>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</si>
  <si>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</si>
  <si>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</si>
  <si>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</si>
  <si>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</si>
  <si>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</si>
  <si>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</si>
  <si>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</si>
  <si>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</si>
  <si>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</si>
  <si>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</si>
  <si>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</si>
  <si>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</si>
  <si>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</si>
  <si>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</si>
  <si>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</si>
  <si>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</si>
  <si>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</si>
  <si>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</si>
  <si>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</si>
  <si>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</si>
  <si>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</si>
  <si>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</si>
  <si>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</si>
  <si>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</si>
  <si>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</si>
  <si>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</si>
  <si>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</si>
  <si>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</si>
  <si>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</si>
  <si>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</si>
  <si>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</si>
  <si>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</si>
  <si>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</si>
  <si>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</si>
  <si>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</si>
  <si>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</si>
  <si>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</si>
  <si>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</si>
  <si>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</si>
  <si>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</si>
  <si>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</si>
  <si>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</si>
  <si>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</si>
  <si>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</si>
  <si>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</si>
  <si>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</si>
  <si>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</si>
  <si>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</si>
  <si>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</si>
  <si>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</si>
  <si>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</si>
  <si>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</si>
  <si>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</si>
  <si>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</si>
  <si>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</si>
  <si>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</si>
  <si>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</si>
  <si>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</si>
  <si>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</si>
  <si>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</si>
  <si>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</si>
  <si>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</si>
  <si>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</si>
  <si>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</si>
  <si>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</si>
  <si>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</si>
  <si>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</si>
  <si>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</si>
  <si>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</si>
  <si>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</si>
  <si>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</si>
  <si>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</si>
  <si>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</si>
  <si>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</si>
  <si>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</si>
  <si>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</si>
  <si>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</si>
  <si>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</si>
  <si>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</si>
  <si>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</si>
  <si>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</si>
  <si>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</si>
  <si>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</si>
  <si>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</si>
  <si>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</si>
  <si>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</si>
  <si>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</si>
  <si>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</si>
  <si>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</si>
  <si>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</si>
  <si>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</si>
  <si>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</si>
  <si>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</si>
  <si>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</si>
  <si>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</si>
  <si>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</si>
  <si>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</si>
  <si>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</si>
  <si>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</si>
  <si>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</si>
  <si>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</si>
  <si>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</si>
  <si>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</si>
  <si>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</si>
  <si>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</si>
  <si>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</si>
  <si>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</si>
  <si>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</si>
  <si>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</si>
  <si>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</si>
  <si>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</si>
  <si>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</si>
  <si>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</si>
  <si>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</si>
  <si>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</si>
  <si>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</si>
  <si>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</si>
  <si>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</si>
  <si>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</si>
  <si>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</si>
  <si>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</si>
  <si>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</si>
  <si>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</si>
  <si>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</si>
  <si>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</si>
  <si>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</si>
  <si>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</si>
  <si>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</si>
  <si>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</si>
  <si>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</si>
  <si>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</si>
  <si>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</si>
  <si>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</si>
  <si>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</si>
  <si>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</si>
  <si>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</si>
  <si>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</si>
  <si>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</si>
  <si>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</si>
  <si>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</si>
  <si>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</si>
  <si>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</si>
  <si>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</si>
  <si>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</si>
  <si>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</si>
  <si>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</si>
  <si>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</si>
  <si>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</si>
  <si>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</si>
  <si>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</si>
  <si>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</si>
  <si>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</si>
  <si>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</si>
  <si>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</si>
  <si>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</si>
  <si>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</si>
  <si>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</si>
  <si>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</si>
  <si>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</si>
  <si>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</si>
  <si>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</si>
  <si>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</si>
  <si>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</si>
  <si>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</si>
  <si>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</si>
  <si>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</si>
  <si>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</si>
  <si>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</si>
  <si>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</si>
  <si>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</si>
  <si>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</si>
  <si>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</si>
  <si>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</si>
  <si>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</si>
  <si>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</si>
  <si>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</si>
  <si>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</si>
  <si>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</si>
  <si>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</si>
  <si>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</si>
  <si>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</si>
  <si>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</si>
  <si>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</si>
  <si>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</si>
  <si>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</si>
  <si>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</si>
  <si>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</si>
  <si>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</si>
  <si>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</si>
  <si>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</si>
  <si>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</si>
  <si>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</si>
  <si>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</si>
  <si>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</si>
  <si>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</si>
  <si>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</si>
  <si>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</si>
  <si>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</si>
  <si>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</si>
  <si>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</si>
  <si>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</si>
  <si>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</si>
  <si>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</si>
  <si>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</si>
  <si>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</si>
  <si>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</si>
  <si>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</si>
  <si>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</si>
  <si>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</si>
  <si>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</si>
  <si>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</si>
  <si>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</si>
  <si>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</si>
  <si>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</si>
  <si>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</si>
  <si>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</si>
  <si>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</si>
  <si>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</si>
  <si>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</si>
  <si>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</si>
  <si>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</si>
  <si>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</si>
  <si>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</si>
  <si>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</si>
  <si>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</si>
  <si>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</si>
  <si>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</si>
  <si>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</si>
  <si>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</si>
  <si>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</si>
  <si>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</si>
  <si>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</si>
  <si>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</si>
  <si>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</si>
  <si>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</si>
  <si>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</si>
  <si>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</si>
  <si>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</si>
  <si>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</si>
  <si>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</si>
  <si>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</si>
  <si>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</si>
  <si>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</si>
  <si>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</si>
  <si>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</si>
  <si>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</si>
  <si>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</si>
  <si>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</si>
  <si>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</si>
  <si>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</si>
  <si>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</si>
  <si>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</si>
  <si>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</si>
  <si>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</si>
  <si>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</si>
  <si>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</si>
  <si>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</si>
  <si>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</si>
  <si>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</si>
  <si>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</si>
  <si>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</si>
  <si>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</si>
  <si>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</si>
  <si>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</si>
  <si>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</si>
  <si>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</si>
  <si>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</si>
  <si>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</si>
  <si>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</si>
  <si>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</si>
  <si>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</si>
  <si>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</si>
  <si>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</si>
  <si>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</si>
  <si>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</si>
  <si>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</si>
  <si>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</si>
  <si>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</si>
  <si>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</si>
  <si>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</si>
  <si>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</si>
  <si>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</si>
  <si>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</si>
  <si>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</si>
  <si>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</si>
  <si>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</si>
  <si>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</si>
  <si>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</si>
  <si>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</si>
  <si>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</si>
  <si>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</si>
  <si>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</si>
  <si>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</si>
  <si>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</si>
  <si>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</si>
  <si>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</si>
  <si>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</si>
  <si>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</si>
  <si>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</si>
  <si>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</si>
  <si>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</si>
  <si>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</si>
  <si>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</si>
  <si>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</si>
  <si>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</si>
  <si>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</si>
  <si>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</si>
  <si>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</si>
  <si>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</si>
  <si>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</si>
  <si>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</si>
  <si>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</si>
  <si>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</si>
  <si>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</si>
  <si>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</si>
  <si>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</si>
  <si>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</si>
  <si>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</si>
  <si>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</si>
  <si>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</si>
  <si>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</si>
  <si>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</si>
  <si>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</si>
  <si>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</si>
  <si>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</si>
  <si>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</si>
  <si>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</si>
  <si>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</si>
  <si>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</si>
  <si>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</si>
  <si>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</si>
  <si>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</si>
  <si>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</si>
  <si>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</si>
  <si>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</si>
  <si>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</si>
  <si>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</si>
  <si>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</si>
  <si>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</si>
  <si>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</si>
  <si>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</si>
  <si>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</si>
  <si>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</si>
  <si>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</si>
  <si>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</si>
  <si>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</si>
  <si>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</si>
  <si>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</si>
  <si>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</si>
  <si>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</si>
  <si>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</si>
  <si>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</si>
  <si>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</si>
  <si>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</si>
  <si>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</si>
  <si>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</si>
  <si>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</si>
  <si>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</si>
  <si>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</si>
  <si>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</si>
  <si>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</si>
  <si>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</si>
  <si>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</si>
  <si>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</si>
  <si>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</si>
  <si>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</si>
  <si>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</si>
  <si>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</si>
  <si>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</si>
  <si>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</si>
  <si>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</si>
  <si>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</si>
  <si>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</si>
  <si>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</si>
  <si>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</si>
  <si>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</si>
  <si>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</si>
  <si>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</si>
  <si>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</si>
  <si>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</si>
  <si>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</si>
  <si>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</si>
  <si>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</si>
  <si>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</si>
  <si>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</si>
  <si>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</si>
  <si>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</si>
  <si>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</si>
  <si>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</si>
  <si>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</si>
  <si>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</si>
  <si>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</si>
  <si>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</si>
  <si>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</si>
  <si>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</si>
  <si>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</si>
  <si>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</si>
  <si>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</si>
  <si>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</si>
  <si>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</si>
  <si>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</si>
  <si>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</si>
  <si>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</si>
  <si>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</si>
  <si>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</si>
  <si>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</si>
  <si>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</si>
  <si>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</si>
  <si>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</si>
  <si>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</si>
  <si>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</si>
  <si>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</si>
  <si>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</si>
  <si>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</si>
  <si>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</si>
  <si>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</si>
  <si>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</si>
  <si>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</si>
  <si>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</si>
  <si>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</si>
  <si>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</si>
  <si>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</si>
  <si>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</si>
  <si>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</si>
  <si>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</si>
  <si>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</si>
  <si>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</si>
  <si>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</si>
  <si>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</si>
  <si>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</si>
  <si>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</si>
  <si>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</si>
  <si>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</si>
  <si>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</si>
  <si>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</si>
  <si>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</si>
  <si>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</si>
  <si>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</si>
  <si>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</si>
  <si>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</si>
  <si>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</si>
  <si>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</si>
  <si>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</si>
  <si>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</si>
  <si>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</si>
  <si>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</si>
  <si>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</si>
  <si>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</si>
  <si>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</si>
  <si>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</si>
  <si>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</si>
  <si>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</si>
  <si>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</si>
  <si>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</si>
  <si>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</si>
  <si>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</si>
  <si>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</si>
  <si>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</si>
  <si>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</si>
  <si>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</si>
  <si>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</si>
  <si>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</si>
  <si>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</si>
  <si>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</si>
  <si>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</si>
  <si>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</si>
  <si>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</si>
  <si>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</si>
  <si>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</si>
  <si>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</si>
  <si>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</si>
  <si>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</si>
  <si>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</si>
  <si>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</si>
  <si>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</si>
  <si>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</si>
  <si>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</si>
  <si>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</si>
  <si>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</si>
  <si>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</si>
  <si>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</si>
  <si>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</si>
  <si>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</si>
  <si>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</si>
  <si>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</si>
  <si>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</si>
  <si>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</si>
  <si>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</si>
  <si>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</si>
  <si>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</si>
  <si>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</si>
  <si>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</si>
  <si>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</si>
  <si>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</si>
  <si>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</si>
  <si>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</si>
  <si>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</si>
  <si>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</si>
  <si>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</si>
  <si>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</si>
  <si>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</si>
  <si>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</si>
  <si>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</si>
  <si>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</si>
  <si>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</si>
  <si>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</si>
  <si>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</si>
  <si>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</si>
  <si>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</si>
  <si>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</si>
  <si>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</si>
  <si>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</si>
  <si>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</si>
  <si>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</si>
  <si>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</si>
  <si>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</si>
  <si>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</si>
  <si>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</si>
  <si>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</si>
  <si>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</si>
  <si>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</si>
  <si>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</si>
  <si>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</si>
  <si>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</si>
  <si>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</si>
  <si>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</si>
  <si>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</si>
  <si>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</si>
  <si>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</si>
  <si>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</si>
  <si>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</si>
  <si>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</si>
  <si>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</si>
  <si>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</si>
  <si>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</si>
  <si>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</si>
  <si>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</si>
  <si>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</si>
  <si>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</si>
  <si>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</si>
  <si>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</si>
  <si>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</si>
  <si>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</si>
  <si>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</si>
  <si>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</si>
  <si>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</si>
  <si>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</si>
  <si>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</si>
  <si>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</si>
  <si>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</si>
  <si>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</si>
  <si>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</si>
  <si>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</si>
  <si>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</si>
  <si>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</si>
  <si>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</si>
  <si>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</si>
  <si>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</si>
  <si>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</si>
  <si>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</si>
  <si>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</si>
  <si>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</si>
  <si>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</si>
  <si>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</si>
  <si>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</si>
  <si>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</si>
  <si>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</si>
  <si>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</si>
  <si>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</si>
  <si>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</si>
  <si>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</si>
  <si>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</si>
  <si>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</si>
  <si>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</si>
  <si>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</si>
  <si>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</si>
  <si>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</si>
  <si>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</si>
  <si>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</si>
  <si>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</si>
  <si>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</si>
  <si>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</si>
  <si>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</si>
  <si>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</si>
  <si>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</si>
  <si>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</si>
  <si>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</si>
  <si>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</si>
  <si>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</si>
  <si>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</si>
  <si>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</si>
  <si>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</si>
  <si>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</si>
  <si>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</si>
  <si>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</si>
  <si>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</si>
  <si>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</si>
  <si>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</si>
  <si>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</si>
  <si>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</si>
  <si>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</si>
  <si>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</si>
  <si>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</si>
  <si>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</si>
  <si>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</si>
  <si>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</si>
  <si>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</si>
  <si>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</si>
  <si>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</si>
  <si>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</si>
  <si>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</si>
  <si>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</si>
  <si>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</si>
  <si>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</si>
  <si>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</si>
  <si>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</si>
  <si>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</si>
  <si>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</si>
  <si>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</si>
  <si>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</si>
  <si>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</si>
  <si>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</si>
  <si>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</si>
  <si>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</si>
  <si>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</si>
  <si>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</si>
  <si>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</si>
  <si>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</si>
  <si>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</si>
  <si>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</si>
  <si>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</si>
  <si>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</si>
  <si>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</si>
  <si>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</si>
  <si>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</si>
  <si>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</si>
  <si>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</si>
  <si>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</si>
  <si>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</si>
  <si>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</si>
  <si>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</si>
  <si>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</si>
  <si>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</si>
  <si>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</si>
  <si>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</si>
  <si>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</si>
  <si>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</si>
  <si>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</si>
  <si>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</si>
  <si>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</si>
  <si>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</si>
  <si>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</si>
  <si>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</si>
  <si>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</si>
  <si>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</si>
  <si>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</si>
  <si>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</si>
  <si>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</si>
  <si>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</si>
  <si>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</si>
  <si>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</si>
  <si>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</si>
  <si>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</si>
  <si>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</si>
  <si>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</si>
  <si>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</si>
  <si>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</si>
  <si>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</si>
  <si>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</si>
  <si>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</si>
  <si>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</si>
  <si>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</si>
  <si>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</si>
  <si>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</si>
  <si>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</si>
  <si>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</si>
  <si>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</si>
  <si>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</si>
  <si>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</si>
  <si>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</si>
  <si>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</si>
  <si>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</si>
  <si>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</si>
  <si>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</si>
  <si>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</si>
  <si>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</si>
  <si>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</si>
  <si>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</si>
  <si>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</si>
  <si>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</si>
  <si>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</si>
  <si>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</si>
  <si>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</si>
  <si>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</si>
  <si>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</si>
  <si>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</si>
  <si>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</si>
  <si>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</si>
  <si>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</si>
  <si>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</si>
  <si>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</si>
  <si>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</si>
  <si>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</si>
  <si>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</si>
  <si>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</si>
  <si>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</si>
  <si>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</si>
  <si>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</si>
  <si>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</si>
  <si>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</si>
  <si>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</si>
  <si>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</si>
  <si>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</si>
  <si>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</si>
  <si>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</si>
  <si>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</si>
  <si>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</si>
  <si>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</si>
  <si>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</si>
  <si>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</si>
  <si>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</si>
  <si>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</si>
  <si>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</si>
  <si>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</si>
  <si>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</si>
  <si>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</si>
  <si>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</si>
  <si>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</si>
  <si>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</si>
  <si>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</si>
  <si>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</si>
  <si>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</si>
  <si>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</si>
  <si>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</si>
  <si>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</si>
  <si>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</si>
  <si>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</si>
  <si>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</si>
  <si>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</si>
  <si>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</si>
  <si>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</si>
  <si>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</si>
  <si>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</si>
  <si>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</si>
  <si>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</si>
  <si>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</si>
  <si>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</si>
  <si>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</si>
  <si>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</si>
  <si>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</si>
  <si>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</si>
  <si>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</si>
  <si>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</si>
  <si>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</si>
  <si>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</si>
  <si>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</si>
  <si>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</si>
  <si>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</si>
  <si>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</si>
  <si>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</si>
  <si>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</si>
  <si>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</si>
  <si>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</si>
  <si>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</si>
  <si>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</si>
  <si>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</si>
  <si>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</si>
  <si>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</si>
  <si>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</si>
  <si>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</si>
  <si>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</si>
  <si>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</si>
  <si>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</si>
  <si>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</si>
  <si>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</si>
  <si>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</si>
  <si>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</si>
  <si>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</si>
  <si>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</si>
  <si>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</si>
  <si>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</si>
  <si>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</si>
  <si>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</si>
  <si>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</si>
  <si>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</si>
  <si>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</si>
  <si>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</si>
  <si>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</si>
  <si>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</si>
  <si>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</si>
  <si>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</si>
  <si>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</si>
  <si>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</si>
  <si>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</si>
  <si>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</si>
  <si>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</si>
  <si>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</si>
  <si>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</si>
  <si>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</si>
  <si>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</si>
  <si>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</si>
  <si>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</si>
  <si>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</si>
  <si>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</si>
  <si>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</si>
  <si>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</si>
  <si>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</si>
  <si>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</si>
  <si>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</si>
  <si>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</si>
  <si>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</si>
  <si>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</si>
  <si>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</si>
  <si>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</si>
  <si>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</si>
  <si>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</si>
  <si>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</si>
  <si>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</si>
  <si>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</si>
  <si>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</si>
  <si>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</si>
  <si>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</si>
  <si>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</si>
  <si>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</si>
  <si>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</si>
  <si>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</si>
  <si>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</si>
  <si>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</si>
  <si>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</si>
  <si>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</si>
  <si>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</si>
  <si>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</si>
  <si>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</si>
  <si>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</si>
  <si>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</si>
  <si>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</si>
  <si>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</si>
  <si>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</si>
  <si>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</si>
  <si>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</si>
  <si>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</si>
  <si>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</si>
  <si>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</si>
  <si>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</si>
  <si>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</si>
  <si>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</si>
  <si>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</si>
  <si>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</si>
  <si>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</si>
  <si>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</si>
  <si>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</si>
  <si>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</si>
  <si>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</si>
  <si>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</si>
  <si>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</si>
  <si>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</si>
  <si>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</si>
  <si>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</si>
  <si>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</si>
  <si>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</si>
  <si>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</si>
  <si>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</si>
  <si>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</si>
  <si>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</si>
  <si>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</si>
  <si>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</si>
  <si>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</si>
  <si>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</si>
  <si>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</si>
  <si>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</si>
  <si>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</si>
  <si>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</si>
  <si>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</si>
  <si>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</si>
  <si>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</si>
  <si>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</si>
  <si>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</si>
  <si>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</si>
  <si>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</si>
  <si>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</si>
  <si>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</si>
  <si>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</si>
  <si>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</si>
  <si>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</si>
  <si>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</si>
  <si>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</si>
  <si>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</si>
  <si>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</si>
  <si>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</si>
  <si>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</si>
  <si>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</si>
  <si>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</si>
  <si>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</si>
  <si>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</si>
  <si>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</si>
  <si>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</si>
  <si>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</si>
  <si>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</si>
  <si>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</si>
  <si>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</si>
  <si>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</si>
  <si>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</si>
  <si>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</si>
  <si>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</si>
  <si>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</si>
  <si>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</si>
  <si>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</si>
  <si>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</si>
  <si>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</si>
  <si>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</si>
  <si>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</si>
  <si>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</si>
  <si>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</si>
  <si>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</si>
  <si>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</si>
  <si>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</si>
  <si>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</si>
  <si>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</si>
  <si>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</si>
  <si>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</si>
  <si>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</si>
  <si>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</si>
  <si>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</si>
  <si>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</si>
  <si>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</si>
  <si>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</si>
  <si>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</si>
  <si>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</si>
  <si>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</si>
  <si>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</si>
  <si>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</si>
  <si>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</si>
  <si>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</si>
  <si>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</si>
  <si>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</si>
  <si>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</si>
  <si>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</si>
  <si>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</si>
  <si>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</si>
  <si>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</si>
  <si>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</si>
  <si>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</si>
  <si>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</si>
  <si>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</si>
  <si>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</si>
  <si>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</si>
  <si>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</si>
  <si>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</si>
  <si>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</si>
  <si>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</si>
  <si>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</si>
  <si>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</si>
  <si>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</si>
  <si>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</si>
  <si>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</si>
  <si>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</si>
  <si>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</si>
  <si>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</si>
  <si>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</si>
  <si>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</si>
  <si>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</si>
  <si>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</si>
  <si>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</si>
  <si>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</si>
  <si>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</si>
  <si>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</si>
  <si>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</si>
  <si>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</si>
  <si>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</si>
  <si>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</si>
  <si>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</si>
  <si>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</si>
  <si>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</si>
  <si>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</si>
  <si>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</si>
  <si>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</si>
  <si>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</si>
  <si>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</si>
  <si>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</si>
  <si>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</si>
  <si>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</si>
  <si>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</si>
  <si>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</si>
  <si>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</si>
  <si>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</si>
  <si>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</si>
  <si>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</si>
  <si>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</si>
  <si>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</si>
  <si>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</si>
  <si>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</si>
  <si>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</si>
  <si>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</si>
  <si>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</si>
  <si>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</si>
  <si>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</si>
  <si>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</si>
  <si>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</si>
  <si>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</si>
  <si>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</si>
  <si>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</si>
  <si>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</si>
  <si>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</si>
  <si>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</si>
  <si>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</si>
  <si>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</si>
  <si>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</si>
  <si>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</si>
  <si>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</si>
  <si>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</si>
  <si>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</si>
  <si>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</si>
  <si>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</si>
  <si>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</si>
  <si>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</si>
  <si>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</si>
  <si>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</si>
  <si>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</si>
  <si>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</si>
  <si>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</si>
  <si>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</si>
  <si>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</si>
  <si>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</si>
  <si>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</si>
  <si>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</si>
  <si>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</si>
  <si>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</si>
  <si>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</si>
  <si>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</si>
  <si>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</si>
  <si>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</si>
  <si>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</si>
  <si>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</si>
  <si>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</si>
  <si>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</si>
  <si>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</si>
  <si>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</si>
  <si>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</si>
  <si>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</si>
  <si>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</si>
  <si>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</si>
  <si>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</si>
  <si>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</si>
  <si>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</si>
  <si>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</si>
  <si>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</si>
  <si>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</si>
  <si>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</si>
  <si>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</si>
  <si>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</si>
  <si>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</si>
  <si>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</si>
  <si>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</si>
  <si>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</si>
  <si>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</si>
  <si>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</si>
  <si>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</si>
  <si>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</si>
  <si>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</si>
  <si>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</si>
  <si>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</si>
  <si>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</si>
  <si>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</si>
  <si>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</si>
  <si>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</si>
  <si>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</si>
  <si>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</si>
  <si>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</si>
  <si>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</si>
  <si>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</si>
  <si>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</si>
  <si>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</si>
  <si>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</si>
  <si>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</si>
  <si>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</si>
  <si>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</si>
  <si>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</si>
  <si>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</si>
  <si>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</si>
  <si>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</si>
  <si>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</si>
  <si>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</si>
  <si>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</si>
  <si>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</si>
  <si>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</si>
  <si>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</si>
  <si>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</si>
  <si>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</si>
  <si>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</si>
  <si>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</si>
  <si>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</si>
  <si>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</si>
  <si>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</si>
  <si>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</si>
  <si>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</si>
  <si>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</si>
  <si>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</si>
  <si>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</si>
  <si>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</si>
  <si>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</si>
  <si>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</si>
  <si>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</si>
  <si>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</si>
  <si>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</si>
  <si>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</si>
  <si>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</si>
  <si>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</si>
  <si>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</si>
  <si>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</si>
  <si>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</si>
  <si>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</si>
  <si>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</si>
  <si>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</si>
  <si>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</si>
  <si>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</si>
  <si>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</si>
  <si>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</si>
  <si>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</si>
  <si>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</si>
  <si>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</si>
  <si>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</si>
  <si>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</si>
  <si>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</si>
  <si>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</si>
  <si>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</si>
  <si>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</si>
  <si>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</si>
  <si>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</si>
  <si>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</si>
  <si>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</si>
  <si>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</si>
  <si>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</si>
  <si>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</si>
  <si>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</si>
  <si>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</si>
  <si>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</si>
  <si>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</si>
  <si>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</si>
  <si>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</si>
  <si>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</si>
  <si>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</si>
  <si>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</si>
  <si>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</si>
  <si>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</si>
  <si>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</si>
  <si>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</si>
  <si>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</si>
  <si>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</si>
  <si>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</si>
  <si>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</si>
  <si>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</si>
  <si>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</si>
  <si>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</si>
  <si>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</si>
  <si>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</si>
  <si>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</si>
  <si>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</si>
  <si>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</si>
  <si>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</si>
  <si>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</si>
  <si>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</si>
  <si>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</si>
  <si>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</si>
  <si>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</si>
  <si>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</si>
  <si>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</si>
  <si>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</si>
  <si>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</si>
  <si>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</si>
  <si>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</si>
  <si>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</si>
  <si>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</si>
  <si>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</si>
  <si>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</si>
  <si>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</si>
  <si>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</si>
  <si>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</si>
  <si>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</si>
  <si>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</si>
  <si>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</si>
  <si>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</si>
  <si>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</si>
  <si>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</si>
  <si>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</si>
  <si>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</si>
  <si>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</si>
  <si>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</si>
  <si>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</si>
  <si>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</si>
  <si>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</si>
  <si>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</si>
  <si>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</si>
  <si>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</si>
  <si>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</si>
  <si>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</si>
  <si>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</si>
  <si>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</si>
  <si>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</si>
  <si>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</si>
  <si>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</si>
  <si>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</si>
  <si>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</si>
  <si>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</si>
  <si>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</si>
  <si>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</si>
  <si>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</si>
  <si>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</si>
  <si>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</si>
  <si>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</si>
  <si>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</si>
  <si>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</si>
  <si>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</si>
  <si>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</si>
  <si>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</si>
  <si>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</si>
  <si>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</si>
  <si>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</si>
  <si>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</si>
  <si>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</si>
  <si>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</si>
  <si>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</si>
  <si>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</si>
  <si>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</si>
  <si>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</si>
  <si>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</si>
  <si>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</si>
  <si>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</si>
  <si>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</si>
  <si>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</si>
  <si>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</si>
  <si>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</si>
  <si>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</si>
  <si>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</si>
  <si>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</si>
  <si>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</si>
  <si>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</si>
  <si>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</si>
  <si>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</si>
  <si>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</si>
  <si>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</si>
  <si>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</si>
  <si>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</si>
  <si>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</si>
  <si>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</si>
  <si>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</si>
  <si>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</si>
  <si>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</si>
  <si>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</si>
  <si>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</si>
  <si>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</si>
  <si>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</si>
  <si>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</si>
  <si>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</si>
  <si>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</si>
  <si>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</si>
  <si>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</si>
  <si>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</si>
  <si>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</si>
  <si>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</si>
  <si>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</si>
  <si>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</si>
  <si>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</si>
  <si>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</si>
  <si>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</si>
  <si>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</si>
  <si>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</si>
  <si>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</si>
  <si>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</si>
  <si>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</si>
  <si>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</si>
  <si>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</si>
  <si>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</si>
  <si>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</si>
  <si>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</si>
  <si>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</si>
  <si>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</si>
  <si>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</si>
  <si>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</si>
  <si>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</si>
  <si>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</si>
  <si>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</si>
  <si>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</si>
  <si>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</si>
  <si>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</si>
  <si>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</si>
  <si>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</si>
  <si>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</si>
  <si>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</si>
  <si>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</si>
  <si>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</si>
  <si>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</si>
  <si>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</si>
  <si>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</si>
  <si>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</si>
  <si>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</si>
  <si>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</si>
  <si>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</si>
  <si>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</si>
  <si>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</si>
  <si>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</si>
  <si>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</si>
  <si>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</si>
  <si>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</si>
  <si>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</si>
  <si>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</si>
  <si>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</si>
  <si>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</si>
  <si>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</si>
  <si>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</si>
  <si>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</si>
  <si>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</si>
  <si>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</si>
  <si>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</si>
  <si>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</si>
  <si>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</si>
  <si>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</si>
  <si>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</si>
  <si>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</si>
  <si>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</si>
  <si>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</si>
  <si>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</si>
  <si>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</si>
  <si>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</si>
  <si>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</si>
  <si>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</si>
  <si>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</si>
  <si>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</si>
  <si>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</si>
  <si>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</si>
  <si>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</si>
  <si>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</si>
  <si>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</si>
  <si>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</si>
  <si>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</si>
  <si>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</si>
  <si>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</si>
  <si>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</si>
  <si>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</si>
  <si>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</si>
  <si>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</si>
  <si>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</si>
  <si>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</si>
  <si>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</si>
  <si>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</si>
  <si>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</si>
  <si>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</si>
  <si>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</si>
  <si>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</si>
  <si>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</si>
  <si>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</si>
  <si>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</si>
  <si>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</si>
  <si>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</si>
  <si>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</si>
  <si>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</si>
  <si>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</si>
  <si>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</si>
  <si>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</si>
  <si>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</si>
  <si>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</si>
  <si>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</si>
  <si>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</si>
  <si>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</si>
  <si>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</si>
  <si>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</si>
  <si>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</si>
  <si>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</si>
  <si>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</si>
  <si>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</si>
  <si>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</si>
  <si>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</si>
  <si>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</si>
  <si>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</si>
  <si>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</si>
  <si>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</si>
  <si>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</si>
  <si>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</si>
  <si>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</si>
  <si>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</si>
  <si>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</si>
  <si>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</si>
  <si>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</si>
  <si>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</si>
  <si>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</si>
  <si>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</si>
  <si>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</si>
  <si>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</si>
  <si>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</si>
  <si>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</si>
  <si>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</si>
  <si>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</si>
  <si>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</si>
  <si>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</si>
  <si>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</si>
  <si>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</si>
  <si>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</si>
  <si>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</si>
  <si>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</si>
  <si>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</si>
  <si>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</si>
  <si>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</si>
  <si>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</si>
  <si>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</si>
  <si>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</si>
  <si>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</si>
  <si>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</si>
  <si>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</si>
  <si>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</si>
  <si>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</si>
  <si>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</si>
  <si>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</si>
  <si>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</si>
  <si>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</si>
  <si>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</si>
  <si>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</si>
  <si>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</si>
  <si>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</si>
  <si>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</si>
  <si>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</si>
  <si>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</si>
  <si>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</si>
  <si>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</si>
  <si>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</si>
  <si>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</si>
  <si>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</si>
  <si>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</si>
  <si>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</si>
  <si>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</si>
  <si>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</si>
  <si>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</si>
  <si>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</si>
  <si>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</si>
  <si>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</si>
  <si>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</si>
  <si>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</si>
  <si>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</si>
  <si>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</si>
  <si>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</si>
  <si>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</si>
  <si>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</si>
  <si>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</si>
  <si>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</si>
  <si>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</si>
  <si>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</si>
  <si>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</si>
  <si>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</si>
  <si>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</si>
  <si>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</si>
  <si>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</si>
  <si>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</si>
  <si>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</si>
  <si>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</si>
  <si>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</si>
  <si>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</si>
  <si>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</si>
  <si>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</si>
  <si>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</si>
  <si>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</si>
  <si>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</si>
  <si>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</si>
  <si>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</si>
  <si>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</si>
  <si>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</si>
  <si>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</si>
  <si>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</si>
  <si>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</si>
  <si>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</si>
  <si>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</si>
  <si>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</si>
  <si>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</si>
  <si>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</si>
  <si>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</si>
  <si>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</si>
  <si>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</si>
  <si>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</si>
  <si>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</si>
  <si>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</si>
  <si>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</si>
  <si>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</si>
  <si>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</si>
  <si>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</si>
  <si>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</si>
  <si>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</si>
  <si>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</si>
  <si>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</si>
  <si>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</si>
  <si>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</si>
  <si>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</si>
  <si>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</si>
  <si>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</si>
  <si>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</si>
  <si>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</si>
  <si>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</si>
  <si>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</si>
  <si>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</si>
  <si>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</si>
  <si>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</si>
  <si>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</si>
  <si>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</si>
  <si>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</si>
  <si>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</si>
  <si>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</si>
  <si>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</si>
  <si>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</si>
  <si>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</si>
  <si>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</si>
  <si>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</si>
  <si>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</si>
  <si>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</si>
  <si>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</si>
  <si>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</si>
  <si>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</si>
  <si>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</si>
  <si>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</si>
  <si>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</si>
  <si>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</si>
  <si>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</si>
  <si>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</si>
  <si>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</si>
  <si>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</si>
  <si>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</si>
  <si>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</si>
  <si>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</si>
  <si>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</si>
  <si>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</si>
  <si>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</si>
  <si>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</si>
  <si>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</si>
  <si>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</si>
  <si>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</si>
  <si>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</si>
  <si>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</si>
  <si>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</si>
  <si>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</si>
  <si>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</si>
  <si>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</si>
  <si>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</si>
  <si>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</si>
  <si>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</si>
  <si>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</si>
  <si>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</si>
  <si>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</si>
  <si>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</si>
  <si>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</si>
  <si>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</si>
  <si>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</si>
  <si>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</si>
  <si>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</si>
  <si>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</si>
  <si>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</si>
  <si>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</si>
  <si>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</si>
  <si>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</si>
  <si>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</si>
  <si>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</si>
  <si>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</si>
  <si>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</si>
  <si>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</si>
  <si>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</si>
  <si>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</si>
  <si>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</si>
  <si>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</si>
  <si>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</si>
  <si>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</si>
  <si>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</si>
  <si>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</si>
  <si>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</si>
  <si>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</si>
  <si>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</si>
  <si>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</si>
  <si>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</si>
  <si>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</si>
  <si>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</si>
  <si>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</si>
  <si>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</si>
  <si>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</si>
  <si>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</si>
  <si>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</si>
  <si>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</si>
  <si>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</si>
  <si>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</si>
  <si>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</si>
  <si>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</si>
  <si>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</si>
  <si>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</si>
  <si>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</si>
  <si>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</si>
  <si>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</si>
  <si>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</si>
  <si>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</si>
  <si>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</si>
  <si>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</si>
  <si>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</si>
  <si>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</si>
  <si>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</si>
  <si>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</si>
  <si>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</si>
  <si>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</si>
  <si>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</si>
  <si>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</si>
  <si>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</si>
  <si>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</si>
  <si>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</si>
  <si>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</si>
  <si>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</si>
  <si>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</si>
  <si>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</si>
  <si>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</si>
  <si>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</si>
  <si>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</si>
  <si>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</si>
  <si>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</si>
  <si>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</si>
  <si>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</si>
  <si>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</si>
  <si>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</si>
  <si>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</si>
  <si>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</si>
  <si>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</si>
  <si>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</si>
  <si>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</si>
  <si>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</si>
  <si>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</si>
  <si>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</si>
  <si>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</si>
  <si>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</si>
  <si>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</si>
  <si>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</si>
  <si>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</si>
  <si>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</si>
  <si>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</si>
  <si>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</si>
  <si>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</si>
  <si>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</si>
  <si>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</si>
  <si>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</si>
  <si>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</si>
  <si>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</si>
  <si>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</si>
  <si>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</si>
  <si>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</si>
  <si>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</si>
  <si>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</si>
  <si>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</si>
  <si>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</si>
  <si>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</si>
  <si>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</si>
  <si>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</si>
  <si>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</si>
  <si>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</si>
  <si>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</si>
  <si>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</si>
  <si>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</si>
  <si>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</si>
  <si>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</si>
  <si>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</si>
  <si>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</si>
  <si>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</si>
  <si>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</si>
  <si>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</si>
  <si>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</si>
  <si>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</si>
  <si>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</si>
  <si>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</si>
  <si>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</si>
  <si>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</si>
  <si>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</si>
  <si>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</si>
  <si>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</si>
  <si>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</si>
  <si>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</si>
  <si>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</si>
  <si>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</si>
  <si>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</si>
  <si>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</si>
  <si>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</si>
  <si>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</si>
  <si>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</si>
  <si>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</si>
  <si>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</si>
  <si>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</si>
  <si>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</si>
  <si>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</si>
  <si>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</si>
  <si>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</si>
  <si>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</si>
  <si>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</si>
  <si>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</si>
  <si>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</si>
  <si>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</si>
  <si>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</si>
  <si>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</si>
  <si>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</si>
  <si>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</si>
  <si>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</si>
  <si>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</si>
  <si>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</si>
  <si>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</si>
  <si>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</si>
  <si>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</si>
  <si>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</si>
  <si>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</si>
  <si>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</si>
  <si>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</si>
  <si>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</si>
  <si>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</si>
  <si>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</si>
  <si>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</si>
  <si>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</si>
  <si>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</si>
  <si>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</si>
  <si>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</si>
  <si>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</si>
  <si>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</si>
  <si>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</si>
  <si>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</si>
  <si>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</si>
  <si>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</si>
  <si>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</si>
  <si>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</si>
  <si>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</si>
  <si>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</si>
  <si>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</si>
  <si>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</si>
  <si>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</si>
  <si>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</si>
  <si>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</si>
  <si>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</si>
  <si>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</si>
  <si>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</si>
  <si>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</si>
  <si>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</si>
  <si>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</si>
  <si>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</si>
  <si>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</si>
  <si>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</si>
  <si>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</si>
  <si>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</si>
  <si>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</si>
  <si>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</si>
  <si>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</si>
  <si>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</si>
  <si>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</si>
  <si>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</si>
  <si>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</si>
  <si>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</si>
  <si>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</si>
  <si>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</si>
  <si>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</si>
  <si>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</si>
  <si>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</si>
  <si>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</si>
  <si>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</si>
  <si>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</si>
  <si>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</si>
  <si>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</si>
  <si>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</si>
  <si>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</si>
  <si>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</si>
  <si>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</si>
  <si>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</si>
  <si>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</si>
  <si>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</si>
  <si>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</si>
  <si>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</si>
  <si>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</si>
  <si>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</si>
  <si>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</si>
  <si>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</si>
  <si>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</si>
  <si>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</si>
  <si>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</si>
  <si>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</si>
  <si>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</si>
  <si>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</si>
  <si>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</si>
  <si>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</si>
  <si>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</si>
  <si>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</si>
  <si>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</si>
  <si>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</si>
  <si>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</si>
  <si>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</si>
  <si>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</si>
  <si>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</si>
  <si>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</si>
  <si>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</si>
  <si>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</si>
  <si>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</si>
  <si>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</si>
  <si>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</si>
  <si>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</si>
  <si>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</si>
  <si>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</si>
  <si>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</si>
  <si>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</si>
  <si>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</si>
  <si>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</si>
  <si>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</si>
  <si>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</si>
  <si>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</si>
  <si>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</si>
  <si>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</si>
  <si>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</si>
  <si>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</si>
  <si>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</si>
  <si>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</si>
  <si>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</si>
  <si>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</si>
  <si>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</si>
  <si>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</si>
  <si>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</si>
  <si>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</si>
  <si>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</si>
  <si>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</si>
  <si>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</si>
  <si>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</si>
  <si>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</si>
  <si>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</si>
  <si>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</si>
  <si>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</si>
  <si>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</si>
  <si>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</si>
  <si>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</si>
  <si>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</si>
  <si>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</si>
  <si>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</si>
  <si>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</si>
  <si>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</si>
  <si>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</si>
  <si>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</si>
  <si>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</si>
  <si>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</si>
  <si>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</si>
  <si>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</si>
  <si>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</si>
  <si>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</si>
  <si>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</si>
  <si>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</si>
  <si>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</si>
  <si>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</si>
  <si>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</si>
  <si>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</si>
  <si>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</si>
  <si>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</si>
  <si>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</si>
  <si>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</si>
  <si>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</si>
  <si>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</si>
  <si>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</si>
  <si>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</si>
  <si>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</si>
  <si>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</si>
  <si>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</si>
  <si>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</si>
  <si>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</si>
  <si>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</si>
  <si>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</si>
  <si>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</si>
  <si>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</si>
  <si>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</si>
  <si>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</si>
  <si>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</si>
  <si>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</si>
  <si>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</si>
  <si>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</si>
  <si>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</si>
  <si>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</si>
  <si>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</si>
  <si>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</si>
  <si>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</si>
  <si>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</si>
  <si>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</si>
  <si>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</si>
  <si>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</si>
  <si>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</si>
  <si>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</si>
  <si>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</si>
  <si>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</si>
  <si>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</si>
  <si>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</si>
  <si>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</si>
  <si>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</si>
  <si>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</si>
  <si>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</si>
  <si>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</si>
  <si>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</si>
  <si>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</si>
  <si>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</si>
  <si>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</si>
  <si>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</si>
  <si>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</si>
  <si>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</si>
  <si>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</si>
  <si>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</si>
  <si>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</si>
  <si>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</si>
  <si>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</si>
  <si>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</si>
  <si>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</si>
  <si>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</si>
  <si>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</si>
  <si>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</si>
  <si>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</si>
  <si>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</si>
  <si>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</si>
  <si>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</si>
  <si>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</si>
  <si>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</si>
  <si>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</si>
  <si>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</si>
  <si>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</si>
  <si>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</si>
  <si>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</si>
  <si>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</si>
  <si>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</si>
  <si>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</si>
  <si>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</si>
  <si>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</si>
  <si>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</si>
  <si>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</si>
  <si>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</si>
  <si>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</si>
  <si>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</si>
  <si>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</si>
  <si>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</si>
  <si>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</si>
  <si>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</si>
  <si>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</si>
  <si>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</si>
  <si>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</si>
  <si>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</si>
  <si>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</si>
  <si>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</si>
  <si>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</si>
  <si>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</si>
  <si>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</si>
  <si>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</si>
  <si>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</si>
  <si>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</si>
  <si>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</si>
  <si>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</si>
  <si>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</si>
  <si>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</si>
  <si>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</si>
  <si>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</si>
  <si>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</si>
  <si>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</si>
  <si>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</si>
  <si>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</si>
  <si>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</si>
  <si>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</si>
  <si>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</si>
  <si>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</si>
  <si>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</si>
  <si>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</si>
  <si>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</si>
  <si>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</si>
  <si>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</si>
  <si>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</si>
  <si>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</si>
  <si>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</si>
  <si>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</si>
  <si>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</si>
  <si>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</si>
  <si>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</si>
  <si>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</si>
  <si>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</si>
  <si>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</si>
  <si>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</si>
  <si>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</si>
  <si>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</si>
  <si>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</si>
  <si>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</si>
  <si>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</si>
  <si>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</si>
  <si>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</si>
  <si>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</si>
  <si>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</si>
  <si>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</si>
  <si>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</si>
  <si>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</si>
  <si>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</si>
  <si>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</si>
  <si>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</si>
  <si>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</si>
  <si>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</si>
  <si>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</si>
  <si>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</si>
  <si>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</si>
  <si>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</si>
  <si>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</si>
  <si>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</si>
  <si>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</si>
  <si>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</si>
  <si>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</si>
  <si>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</si>
  <si>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</si>
  <si>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</si>
  <si>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</si>
  <si>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</si>
  <si>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</si>
  <si>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</si>
  <si>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</si>
  <si>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</si>
  <si>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</si>
  <si>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</si>
  <si>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</si>
  <si>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</si>
  <si>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</si>
  <si>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</si>
  <si>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</si>
  <si>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</si>
  <si>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</si>
  <si>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</si>
  <si>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</si>
  <si>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</si>
  <si>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</si>
  <si>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</si>
  <si>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</si>
  <si>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</si>
  <si>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</si>
  <si>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</si>
  <si>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</si>
  <si>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</si>
  <si>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</si>
  <si>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</si>
  <si>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</si>
  <si>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</si>
  <si>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</si>
  <si>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</si>
  <si>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</si>
  <si>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</si>
  <si>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</si>
  <si>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</si>
  <si>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</si>
  <si>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</si>
  <si>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</si>
  <si>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</si>
  <si>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</si>
  <si>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</si>
  <si>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</si>
  <si>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</si>
  <si>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</si>
  <si>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</si>
  <si>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</si>
  <si>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</si>
  <si>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</si>
  <si>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</si>
  <si>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</si>
  <si>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</si>
  <si>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</si>
  <si>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</si>
  <si>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</si>
  <si>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</si>
  <si>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</si>
  <si>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</si>
  <si>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</si>
  <si>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</si>
  <si>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</si>
  <si>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</si>
  <si>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</si>
  <si>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</si>
  <si>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</si>
  <si>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</si>
  <si>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</si>
  <si>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</si>
  <si>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</si>
  <si>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</si>
  <si>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</si>
  <si>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</si>
  <si>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</si>
  <si>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</si>
  <si>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</si>
  <si>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</si>
  <si>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</si>
  <si>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</si>
  <si>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</si>
  <si>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</si>
  <si>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</si>
  <si>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</si>
  <si>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</si>
  <si>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</si>
  <si>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</si>
  <si>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</si>
  <si>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</si>
  <si>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</si>
  <si>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</si>
  <si>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</si>
  <si>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</si>
  <si>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</si>
  <si>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</si>
  <si>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</si>
  <si>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</si>
  <si>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</si>
  <si>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</si>
  <si>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</si>
  <si>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</si>
  <si>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</si>
  <si>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</si>
  <si>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</si>
  <si>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</si>
  <si>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</si>
  <si>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</si>
  <si>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</si>
  <si>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</si>
  <si>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</si>
  <si>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</si>
  <si>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</si>
  <si>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</si>
  <si>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</si>
  <si>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</si>
  <si>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</si>
  <si>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</si>
  <si>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</si>
  <si>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</si>
  <si>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</si>
  <si>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</si>
  <si>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</si>
  <si>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</si>
  <si>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</si>
  <si>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</si>
  <si>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</si>
  <si>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</si>
  <si>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</si>
  <si>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</si>
  <si>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</si>
  <si>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</si>
  <si>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</si>
  <si>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</si>
  <si>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</si>
  <si>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</si>
  <si>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</si>
  <si>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</si>
  <si>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</si>
  <si>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</si>
  <si>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</si>
  <si>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</si>
  <si>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</si>
  <si>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</si>
  <si>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</si>
  <si>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</si>
  <si>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</si>
  <si>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</si>
  <si>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</si>
  <si>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</si>
  <si>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</si>
  <si>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</si>
  <si>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</si>
  <si>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</si>
  <si>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</si>
  <si>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</si>
  <si>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</si>
  <si>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</si>
  <si>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</si>
  <si>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</si>
  <si>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</si>
  <si>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</si>
  <si>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</si>
  <si>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</si>
  <si>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</si>
  <si>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</si>
  <si>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</si>
  <si>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</si>
  <si>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</si>
  <si>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</si>
  <si>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</si>
  <si>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</si>
  <si>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</si>
  <si>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</si>
  <si>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</si>
  <si>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</si>
  <si>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</si>
  <si>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</si>
  <si>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</si>
  <si>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</si>
  <si>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</si>
  <si>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</si>
  <si>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</si>
  <si>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</si>
  <si>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</si>
  <si>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</si>
  <si>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</si>
  <si>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</si>
  <si>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</si>
  <si>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</si>
  <si>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</si>
  <si>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</si>
  <si>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</si>
  <si>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</si>
  <si>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</si>
  <si>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</si>
  <si>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</si>
  <si>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</si>
  <si>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</si>
  <si>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</si>
  <si>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</si>
  <si>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</si>
  <si>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</si>
  <si>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</si>
  <si>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</si>
  <si>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</si>
  <si>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</si>
  <si>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</si>
  <si>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</si>
  <si>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</si>
  <si>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</si>
  <si>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</si>
  <si>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</si>
  <si>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</si>
  <si>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</si>
  <si>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</si>
  <si>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</si>
  <si>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</si>
  <si>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</si>
  <si>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</si>
  <si>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</si>
  <si>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</si>
  <si>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</si>
  <si>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</si>
  <si>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</si>
  <si>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</si>
  <si>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</si>
  <si>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</si>
  <si>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</si>
  <si>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</si>
  <si>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</si>
  <si>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</si>
  <si>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</si>
  <si>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</si>
  <si>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</si>
  <si>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</si>
  <si>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</si>
  <si>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</si>
  <si>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</si>
  <si>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</si>
  <si>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</si>
  <si>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</si>
  <si>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</si>
  <si>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</si>
  <si>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</si>
  <si>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</si>
  <si>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</si>
  <si>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</si>
  <si>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</si>
  <si>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</si>
  <si>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</si>
  <si>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</si>
  <si>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</si>
  <si>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</si>
  <si>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</si>
  <si>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</si>
  <si>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</si>
  <si>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</si>
  <si>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</si>
  <si>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</si>
  <si>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</si>
  <si>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</si>
  <si>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</si>
  <si>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</si>
  <si>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</si>
  <si>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</si>
  <si>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</si>
  <si>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</si>
  <si>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</si>
  <si>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</si>
  <si>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</si>
  <si>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</si>
  <si>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</si>
  <si>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</si>
  <si>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</si>
  <si>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</si>
  <si>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</si>
  <si>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</si>
  <si>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</si>
  <si>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</si>
  <si>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</si>
  <si>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</si>
  <si>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</si>
  <si>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</si>
  <si>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</si>
  <si>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</si>
  <si>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</si>
  <si>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</si>
  <si>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</si>
  <si>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</si>
  <si>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</si>
  <si>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</si>
  <si>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</si>
  <si>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</si>
  <si>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</si>
  <si>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</si>
  <si>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</si>
  <si>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</si>
  <si>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</si>
  <si>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</si>
  <si>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</si>
  <si>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</si>
  <si>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</si>
  <si>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</si>
  <si>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</si>
  <si>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</si>
  <si>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</si>
  <si>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</si>
  <si>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</si>
  <si>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</si>
  <si>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</si>
  <si>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</si>
  <si>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</si>
  <si>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</si>
  <si>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</si>
  <si>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</si>
  <si>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</si>
  <si>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</si>
  <si>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</si>
  <si>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</si>
  <si>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</si>
  <si>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</si>
  <si>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</si>
  <si>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</si>
  <si>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</si>
  <si>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</si>
  <si>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</si>
  <si>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</si>
  <si>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</si>
  <si>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</si>
  <si>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</si>
  <si>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</si>
  <si>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</si>
  <si>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</si>
  <si>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</si>
  <si>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</si>
  <si>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</si>
  <si>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</si>
  <si>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</si>
  <si>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</si>
  <si>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</si>
  <si>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</si>
  <si>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</si>
  <si>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</si>
  <si>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</si>
  <si>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</si>
  <si>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</si>
  <si>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</si>
  <si>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</si>
  <si>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</si>
  <si>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</si>
  <si>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</si>
  <si>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</si>
  <si>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</si>
  <si>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</si>
  <si>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</si>
  <si>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</si>
  <si>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</si>
  <si>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</si>
  <si>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</si>
  <si>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</si>
  <si>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</si>
  <si>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</si>
  <si>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</si>
  <si>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</si>
  <si>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</si>
  <si>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</si>
  <si>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</si>
  <si>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</si>
  <si>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</si>
  <si>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</si>
  <si>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</si>
  <si>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</si>
  <si>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</si>
  <si>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</si>
  <si>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</si>
  <si>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</si>
  <si>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</si>
  <si>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</si>
  <si>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</si>
  <si>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</si>
  <si>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</si>
  <si>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</si>
  <si>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</si>
  <si>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</si>
  <si>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</si>
  <si>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</si>
  <si>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</si>
  <si>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</si>
  <si>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</si>
  <si>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</si>
  <si>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</si>
  <si>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</si>
  <si>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</si>
  <si>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</si>
  <si>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</si>
  <si>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</si>
  <si>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</si>
  <si>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</si>
  <si>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</si>
  <si>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</si>
  <si>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</si>
  <si>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</si>
  <si>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</si>
  <si>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</si>
  <si>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</si>
  <si>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</si>
  <si>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</si>
  <si>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</si>
  <si>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</si>
  <si>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</si>
  <si>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</si>
  <si>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</si>
  <si>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</si>
  <si>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</si>
  <si>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</si>
  <si>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</si>
  <si>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</si>
  <si>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</si>
  <si>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</si>
  <si>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</si>
  <si>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</si>
  <si>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</si>
  <si>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</si>
  <si>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</si>
  <si>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</si>
  <si>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</si>
  <si>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</si>
  <si>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</si>
  <si>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</si>
  <si>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</si>
  <si>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</si>
  <si>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</si>
  <si>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</si>
  <si>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</si>
  <si>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</si>
  <si>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</si>
  <si>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</si>
  <si>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</si>
  <si>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</si>
  <si>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</si>
  <si>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</si>
  <si>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</si>
  <si>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</si>
  <si>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</si>
  <si>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</si>
  <si>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</si>
  <si>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</si>
  <si>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</si>
  <si>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</si>
  <si>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</si>
  <si>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</si>
  <si>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</si>
  <si>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</si>
  <si>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</si>
  <si>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</si>
  <si>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</si>
  <si>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</si>
  <si>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</si>
  <si>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</si>
  <si>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</si>
  <si>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</si>
  <si>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</si>
  <si>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</si>
  <si>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</si>
  <si>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</si>
  <si>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</si>
  <si>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</si>
  <si>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</si>
  <si>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</si>
  <si>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</si>
  <si>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</si>
  <si>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</si>
  <si>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</si>
  <si>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</si>
  <si>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</si>
  <si>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</si>
  <si>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</si>
  <si>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</si>
  <si>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</si>
  <si>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</si>
  <si>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</si>
  <si>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</si>
  <si>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</si>
  <si>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</si>
  <si>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</si>
  <si>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</si>
  <si>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</si>
  <si>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</si>
  <si>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</si>
  <si>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</si>
  <si>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</si>
  <si>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</si>
  <si>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</si>
  <si>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</si>
  <si>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</si>
  <si>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</si>
  <si>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</si>
  <si>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</si>
  <si>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</si>
  <si>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</si>
  <si>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</si>
  <si>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</si>
  <si>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</si>
  <si>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</si>
  <si>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</si>
  <si>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</si>
  <si>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</si>
  <si>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</si>
  <si>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</si>
  <si>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</si>
  <si>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</si>
  <si>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</si>
  <si>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</si>
  <si>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</si>
  <si>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</si>
  <si>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</si>
  <si>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</si>
  <si>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</si>
  <si>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</si>
  <si>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</si>
  <si>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</si>
  <si>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</si>
  <si>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</si>
  <si>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</si>
  <si>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</si>
  <si>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</si>
  <si>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</si>
  <si>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</si>
  <si>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</si>
  <si>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</si>
  <si>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</si>
  <si>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</si>
  <si>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</si>
  <si>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</si>
  <si>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</si>
  <si>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</si>
  <si>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</si>
  <si>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</si>
  <si>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</si>
  <si>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</si>
  <si>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</si>
  <si>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</si>
  <si>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</si>
  <si>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</si>
  <si>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</si>
  <si>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</si>
  <si>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</si>
  <si>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</si>
  <si>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</si>
  <si>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</si>
  <si>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</si>
  <si>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</si>
  <si>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</si>
  <si>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</si>
  <si>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</si>
  <si>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</si>
  <si>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</si>
  <si>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</si>
  <si>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</si>
  <si>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</si>
  <si>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</si>
  <si>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</si>
  <si>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</si>
  <si>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</si>
  <si>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</si>
  <si>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</si>
  <si>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</si>
  <si>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</si>
  <si>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</si>
  <si>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</si>
  <si>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</si>
  <si>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</si>
  <si>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</si>
  <si>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</si>
  <si>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</si>
  <si>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</si>
  <si>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</si>
  <si>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</si>
  <si>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</si>
  <si>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</si>
  <si>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</si>
  <si>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</si>
  <si>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</si>
  <si>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</si>
  <si>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</si>
  <si>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</si>
  <si>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</si>
  <si>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</si>
  <si>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</si>
  <si>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</si>
  <si>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</si>
  <si>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</si>
  <si>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</si>
  <si>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</si>
  <si>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</si>
  <si>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</si>
  <si>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</si>
  <si>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</si>
  <si>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</si>
  <si>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</si>
  <si>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</si>
  <si>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</si>
  <si>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</si>
  <si>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</si>
  <si>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</si>
  <si>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</si>
  <si>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</si>
  <si>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</si>
  <si>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</si>
  <si>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</si>
  <si>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</si>
  <si>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</si>
  <si>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</si>
  <si>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</si>
  <si>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</si>
  <si>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</si>
  <si>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</si>
  <si>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</si>
  <si>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</si>
  <si>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</si>
  <si>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</si>
  <si>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</si>
  <si>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</si>
  <si>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</si>
  <si>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</si>
  <si>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</si>
  <si>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</si>
  <si>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</si>
  <si>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</si>
  <si>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</si>
  <si>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</si>
  <si>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</si>
  <si>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</si>
  <si>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</si>
  <si>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</si>
  <si>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</si>
  <si>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</si>
  <si>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</si>
  <si>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</si>
  <si>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</si>
  <si>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</si>
  <si>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</si>
  <si>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</si>
  <si>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</si>
  <si>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</si>
  <si>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</si>
  <si>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</si>
  <si>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</si>
  <si>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</si>
  <si>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</si>
  <si>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</si>
  <si>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</si>
  <si>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</si>
  <si>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</si>
  <si>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</si>
  <si>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</si>
  <si>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</si>
  <si>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</si>
  <si>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</si>
  <si>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</si>
  <si>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</si>
  <si>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</si>
  <si>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</si>
  <si>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</si>
  <si>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</si>
  <si>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</si>
  <si>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</si>
  <si>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</si>
  <si>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</si>
  <si>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</si>
  <si>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</si>
  <si>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</si>
  <si>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</si>
  <si>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</si>
  <si>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</si>
  <si>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</si>
  <si>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</si>
  <si>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</si>
  <si>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</si>
  <si>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</si>
  <si>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</si>
  <si>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</si>
  <si>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</si>
  <si>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</si>
  <si>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</si>
  <si>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</si>
  <si>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</si>
  <si>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</si>
  <si>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</si>
  <si>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</si>
  <si>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</si>
  <si>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</si>
  <si>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</si>
  <si>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</si>
  <si>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</si>
  <si>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</si>
  <si>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</si>
  <si>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</si>
  <si>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</si>
  <si>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</si>
  <si>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</si>
  <si>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</si>
  <si>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</si>
  <si>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</si>
  <si>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</si>
  <si>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</si>
  <si>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</si>
  <si>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</si>
  <si>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</si>
  <si>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</si>
  <si>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</si>
  <si>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</si>
  <si>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</si>
  <si>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</si>
  <si>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</si>
  <si>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</si>
  <si>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</si>
  <si>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</si>
  <si>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</si>
  <si>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</si>
  <si>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</si>
  <si>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</si>
  <si>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</si>
  <si>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</si>
  <si>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</si>
  <si>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</si>
  <si>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</si>
  <si>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</si>
  <si>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</si>
  <si>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</si>
  <si>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</si>
  <si>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</si>
  <si>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</si>
  <si>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</si>
  <si>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</si>
  <si>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</si>
  <si>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</si>
  <si>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</si>
  <si>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</si>
  <si>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</si>
  <si>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</si>
  <si>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</si>
  <si>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</si>
  <si>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</si>
  <si>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</si>
  <si>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</si>
  <si>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</si>
  <si>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</si>
  <si>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</si>
  <si>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</si>
  <si>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</si>
  <si>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</si>
  <si>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</si>
  <si>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</si>
  <si>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</si>
  <si>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</si>
  <si>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</si>
  <si>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</si>
  <si>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</si>
  <si>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</si>
  <si>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</si>
  <si>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</si>
  <si>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</si>
  <si>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</si>
  <si>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</si>
  <si>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</si>
  <si>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</si>
  <si>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</si>
  <si>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</si>
  <si>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</si>
  <si>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</si>
  <si>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</si>
  <si>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</si>
  <si>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</si>
  <si>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</si>
  <si>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</si>
  <si>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</si>
  <si>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</si>
  <si>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</si>
  <si>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</si>
  <si>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</si>
  <si>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</si>
  <si>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</si>
  <si>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</si>
  <si>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</si>
  <si>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</si>
  <si>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</si>
  <si>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</si>
  <si>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</si>
  <si>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</si>
  <si>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</si>
  <si>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</si>
  <si>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</si>
  <si>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</si>
  <si>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</si>
  <si>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</si>
  <si>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</si>
  <si>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</si>
  <si>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</si>
  <si>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</si>
  <si>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</si>
  <si>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</si>
  <si>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</si>
  <si>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</si>
  <si>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</si>
  <si>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</si>
  <si>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</si>
  <si>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</si>
  <si>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</si>
  <si>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</si>
  <si>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</si>
  <si>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</si>
  <si>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</si>
  <si>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</si>
  <si>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</si>
  <si>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</si>
  <si>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</si>
  <si>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</si>
  <si>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</si>
  <si>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</si>
  <si>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</si>
  <si>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</si>
  <si>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</si>
  <si>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</si>
  <si>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</si>
  <si>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</si>
  <si>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</si>
  <si>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</si>
  <si>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</si>
  <si>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</si>
  <si>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</si>
  <si>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</si>
  <si>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</si>
  <si>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</si>
  <si>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</si>
  <si>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</si>
  <si>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</si>
  <si>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</si>
  <si>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</si>
  <si>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</si>
  <si>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</si>
  <si>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</si>
  <si>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</si>
  <si>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</si>
  <si>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</si>
  <si>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</si>
  <si>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</si>
  <si>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</si>
  <si>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</si>
  <si>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</si>
  <si>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</si>
  <si>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</si>
  <si>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</si>
  <si>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</si>
  <si>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</si>
  <si>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</si>
  <si>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</si>
  <si>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</si>
  <si>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</si>
  <si>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</si>
  <si>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</si>
  <si>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</si>
  <si>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</si>
  <si>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</si>
  <si>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</si>
  <si>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</si>
  <si>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</si>
  <si>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</si>
  <si>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</si>
  <si>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</si>
  <si>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</si>
  <si>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</si>
  <si>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</si>
  <si>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</si>
  <si>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</si>
  <si>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</si>
  <si>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</si>
  <si>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</si>
  <si>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</si>
  <si>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</si>
  <si>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</si>
  <si>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</si>
  <si>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</si>
  <si>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</si>
  <si>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</si>
  <si>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</si>
  <si>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</si>
  <si>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</si>
  <si>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</si>
  <si>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</si>
  <si>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</si>
  <si>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</si>
  <si>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</si>
  <si>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</si>
  <si>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</si>
  <si>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</si>
  <si>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</si>
  <si>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</si>
  <si>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</si>
  <si>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</si>
  <si>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</si>
  <si>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</si>
  <si>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</si>
  <si>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</si>
  <si>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</si>
  <si>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</si>
  <si>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</si>
  <si>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</si>
  <si>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</si>
  <si>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</si>
  <si>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</si>
  <si>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</si>
  <si>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</si>
  <si>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</si>
  <si>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</si>
  <si>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</si>
  <si>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</si>
  <si>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</si>
  <si>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</si>
  <si>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</si>
  <si>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</si>
  <si>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</si>
  <si>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</si>
  <si>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</si>
  <si>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</si>
  <si>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</si>
  <si>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</si>
  <si>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</si>
  <si>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</si>
  <si>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</si>
  <si>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</si>
  <si>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</si>
  <si>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</si>
  <si>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</si>
  <si>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</si>
  <si>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</si>
  <si>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</si>
  <si>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</si>
  <si>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</si>
  <si>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</si>
  <si>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</si>
  <si>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</si>
  <si>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</si>
  <si>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</si>
  <si>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</si>
  <si>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</si>
  <si>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</si>
  <si>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</si>
  <si>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</si>
  <si>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</si>
  <si>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</si>
  <si>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</si>
  <si>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</si>
  <si>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</si>
  <si>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</si>
  <si>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</si>
  <si>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</si>
  <si>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</si>
  <si>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</si>
  <si>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</si>
  <si>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</si>
  <si>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</si>
  <si>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</si>
  <si>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</si>
  <si>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</si>
  <si>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</si>
  <si>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</si>
  <si>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</si>
  <si>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</si>
  <si>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</si>
  <si>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</si>
  <si>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</si>
  <si>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</si>
  <si>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</si>
  <si>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</si>
  <si>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</si>
  <si>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</si>
  <si>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</si>
  <si>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</si>
  <si>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</si>
  <si>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</si>
  <si>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</si>
  <si>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</si>
  <si>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</si>
  <si>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</si>
  <si>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</si>
  <si>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</si>
  <si>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</si>
  <si>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</si>
  <si>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</si>
  <si>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</si>
  <si>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</si>
  <si>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</si>
  <si>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</si>
  <si>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</si>
  <si>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</si>
  <si>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</si>
  <si>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</si>
  <si>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</si>
  <si>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</si>
  <si>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</si>
  <si>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</si>
  <si>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</si>
  <si>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</si>
  <si>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</si>
  <si>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</si>
  <si>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</si>
  <si>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</si>
  <si>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</si>
  <si>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</si>
  <si>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</si>
  <si>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</si>
  <si>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</si>
  <si>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</si>
  <si>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</si>
  <si>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</si>
  <si>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</si>
  <si>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</si>
  <si>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</si>
  <si>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</si>
  <si>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</si>
  <si>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</si>
  <si>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</si>
  <si>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</si>
  <si>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</si>
  <si>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</si>
  <si>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</si>
  <si>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</si>
  <si>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</si>
  <si>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</si>
  <si>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</si>
  <si>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</si>
  <si>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</si>
  <si>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</si>
  <si>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</si>
  <si>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</si>
  <si>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</si>
  <si>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</si>
  <si>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</si>
  <si>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</si>
  <si>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</si>
  <si>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</si>
  <si>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</si>
  <si>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</si>
  <si>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</si>
  <si>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</si>
  <si>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</si>
  <si>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</si>
  <si>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</si>
  <si>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</si>
  <si>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</si>
  <si>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</si>
  <si>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</si>
  <si>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</si>
  <si>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</si>
  <si>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</si>
  <si>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</si>
  <si>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</si>
  <si>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</si>
  <si>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</si>
  <si>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</si>
  <si>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</si>
  <si>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</si>
  <si>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</si>
  <si>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</si>
  <si>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</si>
  <si>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</si>
  <si>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</si>
  <si>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</si>
  <si>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</si>
  <si>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</si>
  <si>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</si>
  <si>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</si>
  <si>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</si>
  <si>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</si>
  <si>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</si>
  <si>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</si>
  <si>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</si>
  <si>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</si>
  <si>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</si>
  <si>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</si>
  <si>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</si>
  <si>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</si>
  <si>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</si>
  <si>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</si>
  <si>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</si>
  <si>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</si>
  <si>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</si>
  <si>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</si>
  <si>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</si>
  <si>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</si>
  <si>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</si>
  <si>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</si>
  <si>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</si>
  <si>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</si>
  <si>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</si>
  <si>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</si>
  <si>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</si>
  <si>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</si>
  <si>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</si>
  <si>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</si>
  <si>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</si>
  <si>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</si>
  <si>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</si>
  <si>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</si>
  <si>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</si>
  <si>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</si>
  <si>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</si>
  <si>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</si>
  <si>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</si>
  <si>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</si>
  <si>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</si>
  <si>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</si>
  <si>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</si>
  <si>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</si>
  <si>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</si>
  <si>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</si>
  <si>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</si>
  <si>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</si>
  <si>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</si>
  <si>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</si>
  <si>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</si>
  <si>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</si>
  <si>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</si>
  <si>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</si>
  <si>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</si>
  <si>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</si>
  <si>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</si>
  <si>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</si>
  <si>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</si>
  <si>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</si>
  <si>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</si>
  <si>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</si>
  <si>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</si>
  <si>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</si>
  <si>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</si>
  <si>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</si>
  <si>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</si>
  <si>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</si>
  <si>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</si>
  <si>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</si>
  <si>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</si>
  <si>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</si>
  <si>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</si>
  <si>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</si>
  <si>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</si>
  <si>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</si>
  <si>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</si>
  <si>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</si>
  <si>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</si>
  <si>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</si>
  <si>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</si>
  <si>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</si>
  <si>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</si>
  <si>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</si>
  <si>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</si>
  <si>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</si>
  <si>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</si>
  <si>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</si>
  <si>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</si>
  <si>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</si>
  <si>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</si>
  <si>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</si>
  <si>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</si>
  <si>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</si>
  <si>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</si>
  <si>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</si>
  <si>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</si>
  <si>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</si>
  <si>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</si>
  <si>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</si>
  <si>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</si>
  <si>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</si>
  <si>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</si>
  <si>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</si>
  <si>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</si>
  <si>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</si>
  <si>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</si>
  <si>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</si>
  <si>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</si>
  <si>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</si>
  <si>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</si>
  <si>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</si>
  <si>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</si>
  <si>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</si>
  <si>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</si>
  <si>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</si>
  <si>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</si>
  <si>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</si>
  <si>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</si>
  <si>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</si>
  <si>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</si>
  <si>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</si>
  <si>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</si>
  <si>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</si>
  <si>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</si>
  <si>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</si>
  <si>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</si>
  <si>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</si>
  <si>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</si>
  <si>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</si>
  <si>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</si>
  <si>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</si>
  <si>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</si>
  <si>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</si>
  <si>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</si>
  <si>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</si>
  <si>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</si>
  <si>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</si>
  <si>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</si>
  <si>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</si>
  <si>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</si>
  <si>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</si>
  <si>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</si>
  <si>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</si>
  <si>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</si>
  <si>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</si>
  <si>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</si>
  <si>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</si>
  <si>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</si>
  <si>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</si>
  <si>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</si>
  <si>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</si>
  <si>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</si>
  <si>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</si>
  <si>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</si>
  <si>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</si>
  <si>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</si>
  <si>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</si>
  <si>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</si>
  <si>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</si>
  <si>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</si>
  <si>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</si>
  <si>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</si>
  <si>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</si>
  <si>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</si>
  <si>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</si>
  <si>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</si>
  <si>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</si>
  <si>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</si>
  <si>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</si>
  <si>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</si>
  <si>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</si>
  <si>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</si>
  <si>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</si>
  <si>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</si>
  <si>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</si>
  <si>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</si>
  <si>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</si>
  <si>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</si>
  <si>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</si>
  <si>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</si>
  <si>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</si>
  <si>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</si>
  <si>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</si>
  <si>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</si>
  <si>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</si>
  <si>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</si>
  <si>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</si>
  <si>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</si>
  <si>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</si>
  <si>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</si>
  <si>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</si>
  <si>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</si>
  <si>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</si>
  <si>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</si>
  <si>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</si>
  <si>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</si>
  <si>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</si>
  <si>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</si>
  <si>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</si>
  <si>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</si>
  <si>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</si>
  <si>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</si>
  <si>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</si>
  <si>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</si>
  <si>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</si>
  <si>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</si>
  <si>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</si>
  <si>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</si>
  <si>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</si>
  <si>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</si>
  <si>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</si>
  <si>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</si>
  <si>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</si>
  <si>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</si>
  <si>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</si>
  <si>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</si>
  <si>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</si>
  <si>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</si>
  <si>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</si>
  <si>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</si>
  <si>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</si>
  <si>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</si>
  <si>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</si>
  <si>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</si>
  <si>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</si>
  <si>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</si>
  <si>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</si>
  <si>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</si>
  <si>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</si>
  <si>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</si>
  <si>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</si>
  <si>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</si>
  <si>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</si>
  <si>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</si>
  <si>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</si>
  <si>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</si>
  <si>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</si>
  <si>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</si>
  <si>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</si>
  <si>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</si>
  <si>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</si>
  <si>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</si>
  <si>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</si>
  <si>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</si>
  <si>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</si>
  <si>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</si>
  <si>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</si>
  <si>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</si>
  <si>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</si>
  <si>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</si>
  <si>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</si>
  <si>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</si>
  <si>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</si>
  <si>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</si>
  <si>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</si>
  <si>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</si>
  <si>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</si>
  <si>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</si>
  <si>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</si>
  <si>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</si>
  <si>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</si>
  <si>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</si>
  <si>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</si>
  <si>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</si>
  <si>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</si>
  <si>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</si>
  <si>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</si>
  <si>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</si>
  <si>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</si>
  <si>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</si>
  <si>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</si>
  <si>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</si>
  <si>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</si>
  <si>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</si>
  <si>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</si>
  <si>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</si>
  <si>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</si>
  <si>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</si>
  <si>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</si>
  <si>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</si>
  <si>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</si>
  <si>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</si>
  <si>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</si>
  <si>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</si>
  <si>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</si>
  <si>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</si>
  <si>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</si>
  <si>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</si>
  <si>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</si>
  <si>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</si>
  <si>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</si>
  <si>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</si>
  <si>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</si>
  <si>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</si>
  <si>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</si>
  <si>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</si>
  <si>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</si>
  <si>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</si>
  <si>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</si>
  <si>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</si>
  <si>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</si>
  <si>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</si>
  <si>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</si>
  <si>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</si>
  <si>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</si>
  <si>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</si>
  <si>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</si>
  <si>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</si>
  <si>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</si>
  <si>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</si>
  <si>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</si>
  <si>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</si>
  <si>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</si>
  <si>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</si>
  <si>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</si>
  <si>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</si>
  <si>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</si>
  <si>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</si>
  <si>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</si>
  <si>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</si>
  <si>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</si>
  <si>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</si>
  <si>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</si>
  <si>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</si>
  <si>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</si>
  <si>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</si>
  <si>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</si>
  <si>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</si>
  <si>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</si>
  <si>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</si>
  <si>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</si>
  <si>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</si>
  <si>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</si>
  <si>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</si>
  <si>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</si>
  <si>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</si>
  <si>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</si>
  <si>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</si>
  <si>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</si>
  <si>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</si>
  <si>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</si>
  <si>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</si>
  <si>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</si>
  <si>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</si>
  <si>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</si>
  <si>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</si>
  <si>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</si>
  <si>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</si>
  <si>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</si>
  <si>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</si>
  <si>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</si>
  <si>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</si>
  <si>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</si>
  <si>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</si>
  <si>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</si>
  <si>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</si>
  <si>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</si>
  <si>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</si>
  <si>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</si>
  <si>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</si>
  <si>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</si>
  <si>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</si>
  <si>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</si>
  <si>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</si>
  <si>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</si>
  <si>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</si>
  <si>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</si>
  <si>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</si>
  <si>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</si>
  <si>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</si>
  <si>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</si>
  <si>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</si>
  <si>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</si>
  <si>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</si>
  <si>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</si>
  <si>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</si>
  <si>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</si>
  <si>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</si>
  <si>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</si>
  <si>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</si>
  <si>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</si>
  <si>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</si>
  <si>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</si>
  <si>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</si>
  <si>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</si>
  <si>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</si>
  <si>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</si>
  <si>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</si>
  <si>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</si>
  <si>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</si>
  <si>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</si>
  <si>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</si>
  <si>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</si>
  <si>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</si>
  <si>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</si>
  <si>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</si>
  <si>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</si>
  <si>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</si>
  <si>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</si>
  <si>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</si>
  <si>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</si>
  <si>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</si>
  <si>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</si>
  <si>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</si>
  <si>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</si>
  <si>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</si>
  <si>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</si>
  <si>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</si>
  <si>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</si>
  <si>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</si>
  <si>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</si>
  <si>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</si>
  <si>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</si>
  <si>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</si>
  <si>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</si>
  <si>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</si>
  <si>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</si>
  <si>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</si>
  <si>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</si>
  <si>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</si>
  <si>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</si>
  <si>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</si>
  <si>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</si>
  <si>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</si>
  <si>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</si>
  <si>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</si>
  <si>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</si>
  <si>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</si>
  <si>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</si>
  <si>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</si>
  <si>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</si>
  <si>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</si>
  <si>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</si>
  <si>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</si>
  <si>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</si>
  <si>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</si>
  <si>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</si>
  <si>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</si>
  <si>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</si>
  <si>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</si>
  <si>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</si>
  <si>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</si>
  <si>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</si>
  <si>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</si>
  <si>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</si>
  <si>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</si>
  <si>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</si>
  <si>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</si>
  <si>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</si>
  <si>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</si>
  <si>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</si>
  <si>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</si>
  <si>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</si>
  <si>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</si>
  <si>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</si>
  <si>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</si>
  <si>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</si>
  <si>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</si>
  <si>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</si>
  <si>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</si>
  <si>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</si>
  <si>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</si>
  <si>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</si>
  <si>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</si>
  <si>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</si>
  <si>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</si>
  <si>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</si>
  <si>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</si>
  <si>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</si>
  <si>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</si>
  <si>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</si>
  <si>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</si>
  <si>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</si>
  <si>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</si>
  <si>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</si>
  <si>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</si>
  <si>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</si>
  <si>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</si>
  <si>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</si>
  <si>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</si>
  <si>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</si>
  <si>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</si>
  <si>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</si>
  <si>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</si>
  <si>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</si>
  <si>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</si>
  <si>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</si>
  <si>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</si>
  <si>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</si>
  <si>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</si>
  <si>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</si>
  <si>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</si>
  <si>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</si>
  <si>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</si>
  <si>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</si>
  <si>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</si>
  <si>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</si>
  <si>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</si>
  <si>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</si>
  <si>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</si>
  <si>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</si>
  <si>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</si>
  <si>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</si>
  <si>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</si>
  <si>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</si>
  <si>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</si>
  <si>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</si>
  <si>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</si>
  <si>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</si>
  <si>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</si>
  <si>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</si>
  <si>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</si>
  <si>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</si>
  <si>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</si>
  <si>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</si>
  <si>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</si>
  <si>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</si>
  <si>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</si>
  <si>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</si>
  <si>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</si>
  <si>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</si>
  <si>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</si>
  <si>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</si>
  <si>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</si>
  <si>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</si>
  <si>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</si>
  <si>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</si>
  <si>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</si>
  <si>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</si>
  <si>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</si>
  <si>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</si>
  <si>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</si>
  <si>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</si>
  <si>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</si>
  <si>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</si>
  <si>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</si>
  <si>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</si>
  <si>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</si>
  <si>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</si>
  <si>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</si>
  <si>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</si>
  <si>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</si>
  <si>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</si>
  <si>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</si>
  <si>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</si>
  <si>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</si>
  <si>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</si>
  <si>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</si>
  <si>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</si>
  <si>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</si>
  <si>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</si>
  <si>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</si>
  <si>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</si>
  <si>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</si>
  <si>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</si>
  <si>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</si>
  <si>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</si>
  <si>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</si>
  <si>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</si>
  <si>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</si>
  <si>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</si>
  <si>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</si>
  <si>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</si>
  <si>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</si>
  <si>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</si>
  <si>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</si>
  <si>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</si>
  <si>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</si>
  <si>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</si>
  <si>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</si>
  <si>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</si>
  <si>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</si>
  <si>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</si>
  <si>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</si>
  <si>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</si>
  <si>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</si>
  <si>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</si>
  <si>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</si>
  <si>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</si>
  <si>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</si>
  <si>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</si>
  <si>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</si>
  <si>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</si>
  <si>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</si>
  <si>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</si>
  <si>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</si>
  <si>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</si>
  <si>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</si>
  <si>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</si>
  <si>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</si>
  <si>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</si>
  <si>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</si>
  <si>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</si>
  <si>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</si>
  <si>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</si>
  <si>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</si>
  <si>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</si>
  <si>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</si>
  <si>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</si>
  <si>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</si>
  <si>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</si>
  <si>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</si>
  <si>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</si>
  <si>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</si>
  <si>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</si>
  <si>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</si>
  <si>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</si>
  <si>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</si>
  <si>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</si>
  <si>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</si>
  <si>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</si>
  <si>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</si>
  <si>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</si>
  <si>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</si>
  <si>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</si>
  <si>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</si>
  <si>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</si>
  <si>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</si>
  <si>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</si>
  <si>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</si>
  <si>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</si>
  <si>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</si>
  <si>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</si>
  <si>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</si>
  <si>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</si>
  <si>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</si>
  <si>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</si>
  <si>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</si>
  <si>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</si>
  <si>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</si>
  <si>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</si>
  <si>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</si>
  <si>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</si>
  <si>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</si>
  <si>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</si>
  <si>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</si>
  <si>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</si>
  <si>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</si>
  <si>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</si>
  <si>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</si>
  <si>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</si>
  <si>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</si>
  <si>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</si>
  <si>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</si>
  <si>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</si>
  <si>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</si>
  <si>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</si>
  <si>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</si>
  <si>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</si>
  <si>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</si>
  <si>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</si>
  <si>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</si>
  <si>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</si>
  <si>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</si>
  <si>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</si>
  <si>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</si>
  <si>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</si>
  <si>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</si>
  <si>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</si>
  <si>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</si>
  <si>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</si>
  <si>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</si>
  <si>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</si>
  <si>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</si>
  <si>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</si>
  <si>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</si>
  <si>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</si>
  <si>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</si>
  <si>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</si>
  <si>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</si>
  <si>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</si>
  <si>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</si>
  <si>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</si>
  <si>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</si>
  <si>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</si>
  <si>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</si>
  <si>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</si>
  <si>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</si>
  <si>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</si>
  <si>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</si>
  <si>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</si>
  <si>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</si>
  <si>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</si>
  <si>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</si>
  <si>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</si>
  <si>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</si>
  <si>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</si>
  <si>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</si>
  <si>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</si>
  <si>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</si>
  <si>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</si>
  <si>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</si>
  <si>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</si>
  <si>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</si>
  <si>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</si>
  <si>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</si>
  <si>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</si>
  <si>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</si>
  <si>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</si>
  <si>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</si>
  <si>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</si>
  <si>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</si>
  <si>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</si>
  <si>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</si>
  <si>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</si>
  <si>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</si>
  <si>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</si>
  <si>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</si>
  <si>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</si>
  <si>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</si>
  <si>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</si>
  <si>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</si>
  <si>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</si>
  <si>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</si>
  <si>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</si>
  <si>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</si>
  <si>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</si>
  <si>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</si>
  <si>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</si>
  <si>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</si>
  <si>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</si>
  <si>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</si>
  <si>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</si>
  <si>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</si>
  <si>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</si>
  <si>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</si>
  <si>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</si>
  <si>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</si>
  <si>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</si>
  <si>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</si>
  <si>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</si>
  <si>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</si>
  <si>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</si>
  <si>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</si>
  <si>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</si>
  <si>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</si>
  <si>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</si>
  <si>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</si>
  <si>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</si>
  <si>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</si>
  <si>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</si>
  <si>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</si>
  <si>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</si>
  <si>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</si>
  <si>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</si>
  <si>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</si>
  <si>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</si>
  <si>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</si>
  <si>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</si>
  <si>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</si>
  <si>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</si>
  <si>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</si>
  <si>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</si>
  <si>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</si>
  <si>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</si>
  <si>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</si>
  <si>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</si>
  <si>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</si>
  <si>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</si>
  <si>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</si>
  <si>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</si>
  <si>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</si>
  <si>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</si>
  <si>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</si>
  <si>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</si>
  <si>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</si>
  <si>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</si>
  <si>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</si>
  <si>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</si>
  <si>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</si>
  <si>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</si>
  <si>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</si>
  <si>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</si>
  <si>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</si>
  <si>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</si>
  <si>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</si>
  <si>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</si>
  <si>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</si>
  <si>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</si>
  <si>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</si>
  <si>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</si>
  <si>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</si>
  <si>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</si>
  <si>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</si>
  <si>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</si>
  <si>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</si>
  <si>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</si>
  <si>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</si>
  <si>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</si>
  <si>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</si>
  <si>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</si>
  <si>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</si>
  <si>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</si>
  <si>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</si>
  <si>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</si>
  <si>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</si>
  <si>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</si>
  <si>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</si>
  <si>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</si>
  <si>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</si>
  <si>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</si>
  <si>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</si>
  <si>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</si>
  <si>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</si>
  <si>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</si>
  <si>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</si>
  <si>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</si>
  <si>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</si>
  <si>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</si>
  <si>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</si>
  <si>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</si>
  <si>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</si>
  <si>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</si>
  <si>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</si>
  <si>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</si>
  <si>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</si>
  <si>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</si>
  <si>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</si>
  <si>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</si>
  <si>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</si>
  <si>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</si>
  <si>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</si>
  <si>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</si>
  <si>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</si>
  <si>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</si>
  <si>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</si>
  <si>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</si>
  <si>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</si>
  <si>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</si>
  <si>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</si>
  <si>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</si>
  <si>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</si>
  <si>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</si>
  <si>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</si>
  <si>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</si>
  <si>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</si>
  <si>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</si>
  <si>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</si>
  <si>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</si>
  <si>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</si>
  <si>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</si>
  <si>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</si>
  <si>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</si>
  <si>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</si>
  <si>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</si>
  <si>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</si>
  <si>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</si>
  <si>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</si>
  <si>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</si>
  <si>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</si>
  <si>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</si>
  <si>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</si>
  <si>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</si>
  <si>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</si>
  <si>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</si>
  <si>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</si>
  <si>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</si>
  <si>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</si>
  <si>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</si>
  <si>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</si>
  <si>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</si>
  <si>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</si>
  <si>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</si>
  <si>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</si>
  <si>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</si>
  <si>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</si>
  <si>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</si>
  <si>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</si>
  <si>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</si>
  <si>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</si>
  <si>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</si>
  <si>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</si>
  <si>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</si>
  <si>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</si>
  <si>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</si>
  <si>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</si>
  <si>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</si>
  <si>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</si>
  <si>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</si>
  <si>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</si>
  <si>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</si>
  <si>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</si>
  <si>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</si>
  <si>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</si>
  <si>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</si>
  <si>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</si>
  <si>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</si>
  <si>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</si>
  <si>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</si>
  <si>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</si>
  <si>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</si>
  <si>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</si>
  <si>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</si>
  <si>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</si>
  <si>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</si>
  <si>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</si>
  <si>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</si>
  <si>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</si>
  <si>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</si>
  <si>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</si>
  <si>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</si>
  <si>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</si>
  <si>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</si>
  <si>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</si>
  <si>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</si>
  <si>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</si>
  <si>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</si>
  <si>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</si>
  <si>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</si>
  <si>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</si>
  <si>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</si>
  <si>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</si>
  <si>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</si>
  <si>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</si>
  <si>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</si>
  <si>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</si>
  <si>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</si>
  <si>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</si>
  <si>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</si>
  <si>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</si>
  <si>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</si>
  <si>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</si>
  <si>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</si>
  <si>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</si>
  <si>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</si>
  <si>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</si>
  <si>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</si>
  <si>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</si>
  <si>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</si>
  <si>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</si>
  <si>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</si>
  <si>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</si>
  <si>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</si>
  <si>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</si>
  <si>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</si>
  <si>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</si>
  <si>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</si>
  <si>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</si>
  <si>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</si>
  <si>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</si>
  <si>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</si>
  <si>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</si>
  <si>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</si>
  <si>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</si>
  <si>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</si>
  <si>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</si>
  <si>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</si>
  <si>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</si>
  <si>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</si>
  <si>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</si>
  <si>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</si>
  <si>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</si>
  <si>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</si>
  <si>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</si>
  <si>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</si>
  <si>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</si>
  <si>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</si>
  <si>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</si>
  <si>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</si>
  <si>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</si>
  <si>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</si>
  <si>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</si>
  <si>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</si>
  <si>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</si>
  <si>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</si>
  <si>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</si>
  <si>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</si>
  <si>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</si>
  <si>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</si>
  <si>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</si>
  <si>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</si>
  <si>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</si>
  <si>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</si>
  <si>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</si>
  <si>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</si>
  <si>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</si>
  <si>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</si>
  <si>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</si>
  <si>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</si>
  <si>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</si>
  <si>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</si>
  <si>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</si>
  <si>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</si>
  <si>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</si>
  <si>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</si>
  <si>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</si>
  <si>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</si>
  <si>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</si>
  <si>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</si>
  <si>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</si>
  <si>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</si>
  <si>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</si>
  <si>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</si>
  <si>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</si>
  <si>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</si>
  <si>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</si>
  <si>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</si>
  <si>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</si>
  <si>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</si>
  <si>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</si>
  <si>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</si>
  <si>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</si>
  <si>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</si>
  <si>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</si>
  <si>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</si>
  <si>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</si>
  <si>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</si>
  <si>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</si>
  <si>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</si>
  <si>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</si>
  <si>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</si>
  <si>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</si>
  <si>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</si>
  <si>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</si>
  <si>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</si>
  <si>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</si>
  <si>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</si>
  <si>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</si>
  <si>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</si>
  <si>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</si>
  <si>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</si>
  <si>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</si>
  <si>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</si>
  <si>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</si>
  <si>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</si>
  <si>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</si>
  <si>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</si>
  <si>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</si>
  <si>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</si>
  <si>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</si>
  <si>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</si>
  <si>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</si>
  <si>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</si>
  <si>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</si>
  <si>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</si>
  <si>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</si>
  <si>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</si>
  <si>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</si>
  <si>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</si>
  <si>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</si>
  <si>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</si>
  <si>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</si>
  <si>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</si>
  <si>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</si>
  <si>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</si>
  <si>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</si>
  <si>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</si>
  <si>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</si>
  <si>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</si>
  <si>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</si>
  <si>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</si>
  <si>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</si>
  <si>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</si>
  <si>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</si>
  <si>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</si>
  <si>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</si>
  <si>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</si>
  <si>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</si>
  <si>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</si>
  <si>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</si>
  <si>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</si>
  <si>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</si>
  <si>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</si>
  <si>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</si>
  <si>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</si>
  <si>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</si>
  <si>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</si>
  <si>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</si>
  <si>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</si>
  <si>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</si>
  <si>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</si>
  <si>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</si>
  <si>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</si>
  <si>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</si>
  <si>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</si>
  <si>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</si>
  <si>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</si>
  <si>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</si>
  <si>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</si>
  <si>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</si>
  <si>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</si>
  <si>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</si>
  <si>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</si>
  <si>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</si>
  <si>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</si>
  <si>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</si>
  <si>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</si>
  <si>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</si>
  <si>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</si>
  <si>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</si>
  <si>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</si>
  <si>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</si>
  <si>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</si>
  <si>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</si>
  <si>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</si>
  <si>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</si>
  <si>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</si>
  <si>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</si>
  <si>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</si>
  <si>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</si>
  <si>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</si>
  <si>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</si>
  <si>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</si>
  <si>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</si>
  <si>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</si>
  <si>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</si>
  <si>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</si>
  <si>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</si>
  <si>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</si>
  <si>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</si>
  <si>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</si>
  <si>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</si>
  <si>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</si>
  <si>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</si>
  <si>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</si>
  <si>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</si>
  <si>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</si>
  <si>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</si>
  <si>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</si>
  <si>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</si>
  <si>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</si>
  <si>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</si>
  <si>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</si>
  <si>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</si>
  <si>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</si>
  <si>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</si>
  <si>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</si>
  <si>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</si>
  <si>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</si>
  <si>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</si>
  <si>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</si>
  <si>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</si>
  <si>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</si>
  <si>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</si>
  <si>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</si>
  <si>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</si>
  <si>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</si>
  <si>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</si>
  <si>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</si>
  <si>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</si>
  <si>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</si>
  <si>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</si>
  <si>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</si>
  <si>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</si>
  <si>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</si>
  <si>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</si>
  <si>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</si>
  <si>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</si>
  <si>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</si>
  <si>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</si>
  <si>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</si>
  <si>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</si>
  <si>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</si>
  <si>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</si>
  <si>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</si>
  <si>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</si>
  <si>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</si>
  <si>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</si>
  <si>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</si>
  <si>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</si>
  <si>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</si>
  <si>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</si>
  <si>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</si>
  <si>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</si>
  <si>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</si>
  <si>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</si>
  <si>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</si>
  <si>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</si>
  <si>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</si>
  <si>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</si>
  <si>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</si>
  <si>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</si>
  <si>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</si>
  <si>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</si>
  <si>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</si>
  <si>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</si>
  <si>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</si>
  <si>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</si>
  <si>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</si>
  <si>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</si>
  <si>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</si>
  <si>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</si>
  <si>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</si>
  <si>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</si>
  <si>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</si>
  <si>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</si>
  <si>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</si>
  <si>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</si>
  <si>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</si>
  <si>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</si>
  <si>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</si>
  <si>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</si>
  <si>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</si>
  <si>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</si>
  <si>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</si>
  <si>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</si>
  <si>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</si>
  <si>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</si>
  <si>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</si>
  <si>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</si>
  <si>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</si>
  <si>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</si>
  <si>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</si>
  <si>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</si>
  <si>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</si>
  <si>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</si>
  <si>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</si>
  <si>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</si>
  <si>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</si>
  <si>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</si>
  <si>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</si>
  <si>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</si>
  <si>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</si>
  <si>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</si>
  <si>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</si>
  <si>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</si>
  <si>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</si>
  <si>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</si>
  <si>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</si>
  <si>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</si>
  <si>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</si>
  <si>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</si>
  <si>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</si>
  <si>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</si>
  <si>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</si>
  <si>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</si>
  <si>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</si>
  <si>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</si>
  <si>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</si>
  <si>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</si>
  <si>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</si>
  <si>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</si>
  <si>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</si>
  <si>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</si>
  <si>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</si>
  <si>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</si>
  <si>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</si>
  <si>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</si>
  <si>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</si>
  <si>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</si>
  <si>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</si>
  <si>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</si>
  <si>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</si>
  <si>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</si>
  <si>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</si>
  <si>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</si>
  <si>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</si>
  <si>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</si>
  <si>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</si>
  <si>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</si>
  <si>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</si>
  <si>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</si>
  <si>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</si>
  <si>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</si>
  <si>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</si>
  <si>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</si>
  <si>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</si>
  <si>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</si>
  <si>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</si>
  <si>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</si>
  <si>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</si>
  <si>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</si>
  <si>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</si>
  <si>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</si>
  <si>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</si>
  <si>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</si>
  <si>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</si>
  <si>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</si>
  <si>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</si>
  <si>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</si>
  <si>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</si>
  <si>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</si>
  <si>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</si>
  <si>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</si>
  <si>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</si>
  <si>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</si>
  <si>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</si>
  <si>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</si>
  <si>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</si>
  <si>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</si>
  <si>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</si>
  <si>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</si>
  <si>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</si>
  <si>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</si>
  <si>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</si>
  <si>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</si>
  <si>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</si>
  <si>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</si>
  <si>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</si>
  <si>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</si>
  <si>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</si>
  <si>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</si>
  <si>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</si>
  <si>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</si>
  <si>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</si>
  <si>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</si>
  <si>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</si>
  <si>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</si>
  <si>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</si>
  <si>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</si>
  <si>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</si>
  <si>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</si>
  <si>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</si>
  <si>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</si>
  <si>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</si>
  <si>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</si>
  <si>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</si>
  <si>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</si>
  <si>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</si>
  <si>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</si>
  <si>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</si>
  <si>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</si>
  <si>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</si>
  <si>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</si>
  <si>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</si>
  <si>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</si>
  <si>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</si>
  <si>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</si>
  <si>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</si>
  <si>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</si>
  <si>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</si>
  <si>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</si>
  <si>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</si>
  <si>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</si>
  <si>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</si>
  <si>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</si>
  <si>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</si>
  <si>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</si>
  <si>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</si>
  <si>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</si>
  <si>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</si>
  <si>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</si>
  <si>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</si>
  <si>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</si>
  <si>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</si>
  <si>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</si>
  <si>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</si>
  <si>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</si>
  <si>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</si>
  <si>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</si>
  <si>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</si>
  <si>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</si>
  <si>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</si>
  <si>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</si>
  <si>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</si>
  <si>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</si>
  <si>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</si>
  <si>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</si>
  <si>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</si>
  <si>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</si>
  <si>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</si>
  <si>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</si>
  <si>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</si>
  <si>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</si>
  <si>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</si>
  <si>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</si>
  <si>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</si>
  <si>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</si>
  <si>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</si>
  <si>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</si>
  <si>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</si>
  <si>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</si>
  <si>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</si>
  <si>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</si>
  <si>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</si>
  <si>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</si>
  <si>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</si>
  <si>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</si>
  <si>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</si>
  <si>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</si>
  <si>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</si>
  <si>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</si>
  <si>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</si>
  <si>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</si>
  <si>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</si>
  <si>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</si>
  <si>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</si>
  <si>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</si>
  <si>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</si>
  <si>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</si>
  <si>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</si>
  <si>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</si>
  <si>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</si>
  <si>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</si>
  <si>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</si>
  <si>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</si>
  <si>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</si>
  <si>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</si>
  <si>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</si>
  <si>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</si>
  <si>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</si>
  <si>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</si>
  <si>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</si>
  <si>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</si>
  <si>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</si>
  <si>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</si>
  <si>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</si>
  <si>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</si>
  <si>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</si>
  <si>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</si>
  <si>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</si>
  <si>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</si>
  <si>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</si>
  <si>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</si>
  <si>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</si>
  <si>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</si>
  <si>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</si>
  <si>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</si>
  <si>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</si>
  <si>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</si>
  <si>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</si>
  <si>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</si>
  <si>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</si>
  <si>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</si>
  <si>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</si>
  <si>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</si>
  <si>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</si>
  <si>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</si>
  <si>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</si>
  <si>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</si>
  <si>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</si>
  <si>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</si>
  <si>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</si>
  <si>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</si>
  <si>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</si>
  <si>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</si>
  <si>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</si>
  <si>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</si>
  <si>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</si>
  <si>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</si>
  <si>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</si>
  <si>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</si>
  <si>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</si>
  <si>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</si>
  <si>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</si>
  <si>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</si>
  <si>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</si>
  <si>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</si>
  <si>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</si>
  <si>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</si>
  <si>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</si>
  <si>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</si>
  <si>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</si>
  <si>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</si>
  <si>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</si>
  <si>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</si>
  <si>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</si>
  <si>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</si>
  <si>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</si>
  <si>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</si>
  <si>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</si>
  <si>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</si>
  <si>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</si>
  <si>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</si>
  <si>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</si>
  <si>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</si>
  <si>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</si>
  <si>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</si>
  <si>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</si>
  <si>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</si>
  <si>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</si>
  <si>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</si>
  <si>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</si>
  <si>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</si>
  <si>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</si>
  <si>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</si>
  <si>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</si>
  <si>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</si>
  <si>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</si>
  <si>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</si>
  <si>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</si>
  <si>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</si>
  <si>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</si>
  <si>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</si>
  <si>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</si>
  <si>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</si>
  <si>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</si>
  <si>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</si>
  <si>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</si>
  <si>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</si>
  <si>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</si>
  <si>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</si>
  <si>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</si>
  <si>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</si>
  <si>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</si>
  <si>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</si>
  <si>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</si>
  <si>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</si>
  <si>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</si>
  <si>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</si>
  <si>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</si>
  <si>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</si>
  <si>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</si>
  <si>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</si>
  <si>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</si>
  <si>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</si>
  <si>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</si>
  <si>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</si>
  <si>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</si>
  <si>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</si>
  <si>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</si>
  <si>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</si>
  <si>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</si>
  <si>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</si>
  <si>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</si>
  <si>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</si>
  <si>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</si>
  <si>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</si>
  <si>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</si>
  <si>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</si>
  <si>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</si>
  <si>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</si>
  <si>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</si>
  <si>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</si>
  <si>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</si>
  <si>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</si>
  <si>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</si>
  <si>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</si>
  <si>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</si>
  <si>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</si>
  <si>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</si>
  <si>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</si>
  <si>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</si>
  <si>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</si>
  <si>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</si>
  <si>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</si>
  <si>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</si>
  <si>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</si>
  <si>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</si>
  <si>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</si>
  <si>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</si>
  <si>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</si>
  <si>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</si>
  <si>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</si>
  <si>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</si>
  <si>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</si>
  <si>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</si>
  <si>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</si>
  <si>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</si>
  <si>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</si>
  <si>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</si>
  <si>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</si>
  <si>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</si>
  <si>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</si>
  <si>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</si>
  <si>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</si>
  <si>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</si>
  <si>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</si>
  <si>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</si>
  <si>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</si>
  <si>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</si>
  <si>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</si>
  <si>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</si>
  <si>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</si>
  <si>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</si>
  <si>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</si>
  <si>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</si>
  <si>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</si>
  <si>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</si>
  <si>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</si>
  <si>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</si>
  <si>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</si>
  <si>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</si>
  <si>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</si>
  <si>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</si>
  <si>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</si>
  <si>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</si>
  <si>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</si>
  <si>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</si>
  <si>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</si>
  <si>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</si>
  <si>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</si>
  <si>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</si>
  <si>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</si>
  <si>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</si>
  <si>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</si>
  <si>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</si>
  <si>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</si>
  <si>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</si>
  <si>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</si>
  <si>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</si>
  <si>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</si>
  <si>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</si>
  <si>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</si>
  <si>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</si>
  <si>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</si>
  <si>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</si>
  <si>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</si>
  <si>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</si>
  <si>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</si>
  <si>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</si>
  <si>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</si>
  <si>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</si>
  <si>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</si>
  <si>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</si>
  <si>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</si>
  <si>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</si>
  <si>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</si>
  <si>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</si>
  <si>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</si>
  <si>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</si>
  <si>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</si>
  <si>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</si>
  <si>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</si>
  <si>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</si>
  <si>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</si>
  <si>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</si>
  <si>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</si>
  <si>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</si>
  <si>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</si>
  <si>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</si>
  <si>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</si>
  <si>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</si>
  <si>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</si>
  <si>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</si>
  <si>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</si>
  <si>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</si>
  <si>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</si>
  <si>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</si>
  <si>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</si>
  <si>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</si>
  <si>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</si>
  <si>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</si>
  <si>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</si>
  <si>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</si>
  <si>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</si>
  <si>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</si>
  <si>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</si>
  <si>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</si>
  <si>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</si>
  <si>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</si>
  <si>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</si>
  <si>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</si>
  <si>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</si>
  <si>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</si>
  <si>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</si>
  <si>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</si>
  <si>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</si>
  <si>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</si>
  <si>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</si>
  <si>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</si>
  <si>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</si>
  <si>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</si>
  <si>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</si>
  <si>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</si>
  <si>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</si>
  <si>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</si>
  <si>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</si>
  <si>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</si>
  <si>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</si>
  <si>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</si>
  <si>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</si>
  <si>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</si>
  <si>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</si>
  <si>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</si>
  <si>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</si>
  <si>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</si>
  <si>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</si>
  <si>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</si>
  <si>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</si>
  <si>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</si>
  <si>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</si>
  <si>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</si>
  <si>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</si>
  <si>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</si>
  <si>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</si>
  <si>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</si>
  <si>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</si>
  <si>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</si>
  <si>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</si>
  <si>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</si>
  <si>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</si>
  <si>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</si>
  <si>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</si>
  <si>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</si>
  <si>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</si>
  <si>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</si>
  <si>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</si>
  <si>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</si>
  <si>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</si>
  <si>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</si>
  <si>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</si>
  <si>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</si>
  <si>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</si>
  <si>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</si>
  <si>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</si>
  <si>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</si>
  <si>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</si>
  <si>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</si>
  <si>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</si>
  <si>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</si>
  <si>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</si>
  <si>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</si>
  <si>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</si>
  <si>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</si>
  <si>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</si>
  <si>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</si>
  <si>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</si>
  <si>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</si>
  <si>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</si>
  <si>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</si>
  <si>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</si>
  <si>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</si>
  <si>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</si>
  <si>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</si>
  <si>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</si>
  <si>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</si>
  <si>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</si>
  <si>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</si>
  <si>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</si>
  <si>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</si>
  <si>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</si>
  <si>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</si>
  <si>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</si>
  <si>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</si>
  <si>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</si>
  <si>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</si>
  <si>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</si>
  <si>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</si>
  <si>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</si>
  <si>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</si>
  <si>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</si>
  <si>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</si>
  <si>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</si>
  <si>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</si>
  <si>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</si>
  <si>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</si>
  <si>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</si>
  <si>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</si>
  <si>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</si>
  <si>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</si>
  <si>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</si>
  <si>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</si>
  <si>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</si>
  <si>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</si>
  <si>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</si>
  <si>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</si>
  <si>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</si>
  <si>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</si>
  <si>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</si>
  <si>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</si>
  <si>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</si>
  <si>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</si>
  <si>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</si>
  <si>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</si>
  <si>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</si>
  <si>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</si>
  <si>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</si>
  <si>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</si>
  <si>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</si>
  <si>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</si>
  <si>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</si>
  <si>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</si>
  <si>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</si>
  <si>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</si>
  <si>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</si>
  <si>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</si>
  <si>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</si>
  <si>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</si>
  <si>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</si>
  <si>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</si>
  <si>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</si>
  <si>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</si>
  <si>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</si>
  <si>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</si>
  <si>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</si>
  <si>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</si>
  <si>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</si>
  <si>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</si>
  <si>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</si>
  <si>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</si>
  <si>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</si>
  <si>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</si>
  <si>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</si>
  <si>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</si>
  <si>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</si>
  <si>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</si>
  <si>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</si>
  <si>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</si>
  <si>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</si>
  <si>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</si>
  <si>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</si>
  <si>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</si>
  <si>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</si>
  <si>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</si>
  <si>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</si>
  <si>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</si>
  <si>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</si>
  <si>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</si>
  <si>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</si>
  <si>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</si>
  <si>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</si>
  <si>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</si>
  <si>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</si>
  <si>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</si>
  <si>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</si>
  <si>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</si>
  <si>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</si>
  <si>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</si>
  <si>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</si>
  <si>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</si>
  <si>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</si>
  <si>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</si>
  <si>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</si>
  <si>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</si>
  <si>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</si>
  <si>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</si>
  <si>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</si>
  <si>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</si>
  <si>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</si>
  <si>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</si>
  <si>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</si>
  <si>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</si>
  <si>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</si>
  <si>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</si>
  <si>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</si>
  <si>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</si>
  <si>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</si>
  <si>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</si>
  <si>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</si>
  <si>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</si>
  <si>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</si>
  <si>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</si>
  <si>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</si>
  <si>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</si>
  <si>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</si>
  <si>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</si>
  <si>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</si>
  <si>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</si>
  <si>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</si>
  <si>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</si>
  <si>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</si>
  <si>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</si>
  <si>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</si>
  <si>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</si>
  <si>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</si>
  <si>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</si>
  <si>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</si>
  <si>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</si>
  <si>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</si>
  <si>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</si>
  <si>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</si>
  <si>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</si>
  <si>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</si>
  <si>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</si>
  <si>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</si>
  <si>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</si>
  <si>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</si>
  <si>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</si>
  <si>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</si>
  <si>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</si>
  <si>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</si>
  <si>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</si>
  <si>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</si>
  <si>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</si>
  <si>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</si>
  <si>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</si>
  <si>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</si>
  <si>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</si>
  <si>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</si>
  <si>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</si>
  <si>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</si>
  <si>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</si>
  <si>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</si>
  <si>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</si>
  <si>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</si>
  <si>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</si>
  <si>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</si>
  <si>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</si>
  <si>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</si>
  <si>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</si>
  <si>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</si>
  <si>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</si>
  <si>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</si>
  <si>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</si>
  <si>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</si>
  <si>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</si>
  <si>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</si>
  <si>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</si>
  <si>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</si>
  <si>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</si>
  <si>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</si>
  <si>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</si>
  <si>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</si>
  <si>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</si>
  <si>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</si>
  <si>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</si>
  <si>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</si>
  <si>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</si>
  <si>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</si>
  <si>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</si>
  <si>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</si>
  <si>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</si>
  <si>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</si>
  <si>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</si>
  <si>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</si>
  <si>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</si>
  <si>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</si>
  <si>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</si>
  <si>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</si>
  <si>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</si>
  <si>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</si>
  <si>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</si>
  <si>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</si>
  <si>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</si>
  <si>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</si>
  <si>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</si>
  <si>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</si>
  <si>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</si>
  <si>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</si>
  <si>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</si>
  <si>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</si>
  <si>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</si>
  <si>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</si>
  <si>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</si>
  <si>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</si>
  <si>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</si>
  <si>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</si>
  <si>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</si>
  <si>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</si>
  <si>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</si>
  <si>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</si>
  <si>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</si>
  <si>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</si>
  <si>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</si>
  <si>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</si>
  <si>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</si>
  <si>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</si>
  <si>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</si>
  <si>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</si>
  <si>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</si>
  <si>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</si>
  <si>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</si>
  <si>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</si>
  <si>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</si>
  <si>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</si>
  <si>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</si>
  <si>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</si>
  <si>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</si>
  <si>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</si>
  <si>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</si>
  <si>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</si>
  <si>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</si>
  <si>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</si>
  <si>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</si>
  <si>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</si>
  <si>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</si>
  <si>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</si>
  <si>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</si>
  <si>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</si>
  <si>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</si>
  <si>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</si>
  <si>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</si>
  <si>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</si>
  <si>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</si>
  <si>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</si>
  <si>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</si>
  <si>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</si>
  <si>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</si>
  <si>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</si>
  <si>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</si>
  <si>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</si>
  <si>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</si>
  <si>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</si>
  <si>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</si>
  <si>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</si>
  <si>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</si>
  <si>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</si>
  <si>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</si>
  <si>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</si>
  <si>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</si>
  <si>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</si>
  <si>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</si>
  <si>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</si>
  <si>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</si>
  <si>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</si>
  <si>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</si>
  <si>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</si>
  <si>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</si>
  <si>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</si>
  <si>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</si>
  <si>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</si>
  <si>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</si>
  <si>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</si>
  <si>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</si>
  <si>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</si>
  <si>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</si>
  <si>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</si>
  <si>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</si>
  <si>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</si>
  <si>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</si>
  <si>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</si>
  <si>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</si>
  <si>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</si>
  <si>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</si>
  <si>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</si>
  <si>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</si>
  <si>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</si>
  <si>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</si>
  <si>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</si>
  <si>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</si>
  <si>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</si>
  <si>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</si>
  <si>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</si>
  <si>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</si>
  <si>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</si>
  <si>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</si>
  <si>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</si>
  <si>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</si>
  <si>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</si>
  <si>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</si>
  <si>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</si>
  <si>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</si>
  <si>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</si>
  <si>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</si>
  <si>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</si>
  <si>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</si>
  <si>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</si>
  <si>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</si>
  <si>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</si>
  <si>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</si>
  <si>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</si>
  <si>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</si>
  <si>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</si>
  <si>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</si>
  <si>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</si>
  <si>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</si>
  <si>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</si>
  <si>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</si>
  <si>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</si>
  <si>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</si>
  <si>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</si>
  <si>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</si>
  <si>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</si>
  <si>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</si>
  <si>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</si>
  <si>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</si>
  <si>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</si>
  <si>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</si>
  <si>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</si>
  <si>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</si>
  <si>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</si>
  <si>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</si>
  <si>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</si>
  <si>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</si>
  <si>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</si>
  <si>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</si>
  <si>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</si>
  <si>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</si>
  <si>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</si>
  <si>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</si>
  <si>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</si>
  <si>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</si>
  <si>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</si>
  <si>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</si>
  <si>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</si>
  <si>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</si>
  <si>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</si>
  <si>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</si>
  <si>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</si>
  <si>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</si>
  <si>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</si>
  <si>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</si>
  <si>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</si>
  <si>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</si>
  <si>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</si>
  <si>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</si>
  <si>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</si>
  <si>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</si>
  <si>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</si>
  <si>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</si>
  <si>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</si>
  <si>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</si>
  <si>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</si>
  <si>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</si>
  <si>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</si>
  <si>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</si>
  <si>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</si>
  <si>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</si>
  <si>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</si>
  <si>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</si>
  <si>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</si>
  <si>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</si>
  <si>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</si>
  <si>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</si>
  <si>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</si>
  <si>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</si>
  <si>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</si>
  <si>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</si>
  <si>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</si>
  <si>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</si>
  <si>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</si>
  <si>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</si>
  <si>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</si>
  <si>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</si>
  <si>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</si>
  <si>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</si>
  <si>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</si>
  <si>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</si>
  <si>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</si>
  <si>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</si>
  <si>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</si>
  <si>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</si>
  <si>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</si>
  <si>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</si>
  <si>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</si>
  <si>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</si>
  <si>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</si>
  <si>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</si>
  <si>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</si>
  <si>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</si>
  <si>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</si>
  <si>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</si>
  <si>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</si>
  <si>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</si>
  <si>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</si>
  <si>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</si>
  <si>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</si>
  <si>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</si>
  <si>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</si>
  <si>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</si>
  <si>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</si>
  <si>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</si>
  <si>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</si>
  <si>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</si>
  <si>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</si>
  <si>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</si>
  <si>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</si>
  <si>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</si>
  <si>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</si>
  <si>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</si>
  <si>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</si>
  <si>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</si>
  <si>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</si>
  <si>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</si>
  <si>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</si>
  <si>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</si>
  <si>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</si>
  <si>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</si>
  <si>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</si>
  <si>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</si>
  <si>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</si>
  <si>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</si>
  <si>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</si>
  <si>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</si>
  <si>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</si>
  <si>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</si>
  <si>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</si>
  <si>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</si>
  <si>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</si>
  <si>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</si>
  <si>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</si>
  <si>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</si>
  <si>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</si>
  <si>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</si>
  <si>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</si>
  <si>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</si>
  <si>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</si>
  <si>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</si>
  <si>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</si>
  <si>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</si>
  <si>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</si>
  <si>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</si>
  <si>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</si>
  <si>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</si>
  <si>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</si>
  <si>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</si>
  <si>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</si>
  <si>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</si>
  <si>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</si>
  <si>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</si>
  <si>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</si>
  <si>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</si>
  <si>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</si>
  <si>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</si>
  <si>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</si>
  <si>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</si>
  <si>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</si>
  <si>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</si>
  <si>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</si>
  <si>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</si>
  <si>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</si>
  <si>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</si>
  <si>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</si>
  <si>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</si>
  <si>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</si>
  <si>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</si>
  <si>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</si>
  <si>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</si>
  <si>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</si>
  <si>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</si>
  <si>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</si>
  <si>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</si>
  <si>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</si>
  <si>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</si>
  <si>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</si>
  <si>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</si>
  <si>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</si>
  <si>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</si>
  <si>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</si>
  <si>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</si>
  <si>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</si>
  <si>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</si>
  <si>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</si>
  <si>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</si>
  <si>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</si>
  <si>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</si>
  <si>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</si>
  <si>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</si>
  <si>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</si>
  <si>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</si>
  <si>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</si>
  <si>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</si>
  <si>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</si>
  <si>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</si>
  <si>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</si>
  <si>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</si>
  <si>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</si>
  <si>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</si>
  <si>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</si>
  <si>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</si>
  <si>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</si>
  <si>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</si>
  <si>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</si>
  <si>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</si>
  <si>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</si>
  <si>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</si>
  <si>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</si>
  <si>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</si>
  <si>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</si>
  <si>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</si>
  <si>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</si>
  <si>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</si>
  <si>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</si>
  <si>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</si>
  <si>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</si>
  <si>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</si>
  <si>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</si>
  <si>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</si>
  <si>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</si>
  <si>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</si>
  <si>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</si>
  <si>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</si>
  <si>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</si>
  <si>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</si>
  <si>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</si>
  <si>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</si>
  <si>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</si>
  <si>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</si>
  <si>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</si>
  <si>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</si>
  <si>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</si>
  <si>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</si>
  <si>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</si>
  <si>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</si>
  <si>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</si>
  <si>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</si>
  <si>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</si>
  <si>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</si>
  <si>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</si>
  <si>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</si>
  <si>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</si>
  <si>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</si>
  <si>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</si>
  <si>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</si>
  <si>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</si>
  <si>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</si>
  <si>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</si>
  <si>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</si>
  <si>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</si>
  <si>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</si>
  <si>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</si>
  <si>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</si>
  <si>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</si>
  <si>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</si>
  <si>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</si>
  <si>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</si>
  <si>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</si>
  <si>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</si>
  <si>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</si>
  <si>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</si>
  <si>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</si>
  <si>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</si>
  <si>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</si>
  <si>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</si>
  <si>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</si>
  <si>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</si>
  <si>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</si>
  <si>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</si>
  <si>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</si>
  <si>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</si>
  <si>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</si>
  <si>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</si>
  <si>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</si>
  <si>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</si>
  <si>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</si>
  <si>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</si>
  <si>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</si>
  <si>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</si>
  <si>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</si>
  <si>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</si>
  <si>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</si>
  <si>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</si>
  <si>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</si>
  <si>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</si>
  <si>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</si>
  <si>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</si>
  <si>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</si>
  <si>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</si>
  <si>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</si>
  <si>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</si>
  <si>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</si>
  <si>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</si>
  <si>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</si>
  <si>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</si>
  <si>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</si>
  <si>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</si>
  <si>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</si>
  <si>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</si>
  <si>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</si>
  <si>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</si>
  <si>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</si>
  <si>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</si>
  <si>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</si>
  <si>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</si>
  <si>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</si>
  <si>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</si>
  <si>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</si>
  <si>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</si>
  <si>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</si>
  <si>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</si>
  <si>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</si>
  <si>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</si>
  <si>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</si>
  <si>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</si>
  <si>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</si>
  <si>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</si>
  <si>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</si>
  <si>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</si>
  <si>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</si>
  <si>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</si>
  <si>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</si>
  <si>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</si>
  <si>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</si>
  <si>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</si>
  <si>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</si>
  <si>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</si>
  <si>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</si>
  <si>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</si>
  <si>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</si>
  <si>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</si>
  <si>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</si>
  <si>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</si>
  <si>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</si>
  <si>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</si>
  <si>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</si>
  <si>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</si>
  <si>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</si>
  <si>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</si>
  <si>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</si>
  <si>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</si>
  <si>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</si>
  <si>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</si>
  <si>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</si>
  <si>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</si>
  <si>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</si>
  <si>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</si>
  <si>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</si>
  <si>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</si>
  <si>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</si>
  <si>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</si>
  <si>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</si>
  <si>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</si>
  <si>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</si>
  <si>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</si>
  <si>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</si>
  <si>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</si>
  <si>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</si>
  <si>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</si>
  <si>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</si>
  <si>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</si>
  <si>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</si>
  <si>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</si>
  <si>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</si>
  <si>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</si>
  <si>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</si>
  <si>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</si>
  <si>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</si>
  <si>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</si>
  <si>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</si>
  <si>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</si>
  <si>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</si>
  <si>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</si>
  <si>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</si>
  <si>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</si>
  <si>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</si>
  <si>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</si>
  <si>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</si>
  <si>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</si>
  <si>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</si>
  <si>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</si>
  <si>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</si>
  <si>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</si>
  <si>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</si>
  <si>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</si>
  <si>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</si>
  <si>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</si>
  <si>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</si>
  <si>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</si>
  <si>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</si>
  <si>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</si>
  <si>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</si>
  <si>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</si>
  <si>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</si>
  <si>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</si>
  <si>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</si>
  <si>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</si>
  <si>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</si>
  <si>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</si>
  <si>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</si>
  <si>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</si>
  <si>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</si>
  <si>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</si>
  <si>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</si>
  <si>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</si>
  <si>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</si>
  <si>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</si>
  <si>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</si>
  <si>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</si>
  <si>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</si>
  <si>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</si>
  <si>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</si>
  <si>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</si>
  <si>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</si>
  <si>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</si>
  <si>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</si>
  <si>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</si>
  <si>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</si>
  <si>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</si>
  <si>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</si>
  <si>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</si>
  <si>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</si>
  <si>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</si>
  <si>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</si>
  <si>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</si>
  <si>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</si>
  <si>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</si>
  <si>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</si>
  <si>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</si>
  <si>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</si>
  <si>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</si>
  <si>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</si>
  <si>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</si>
  <si>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</si>
  <si>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</si>
  <si>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</si>
  <si>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</si>
  <si>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</si>
  <si>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</si>
  <si>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</si>
  <si>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</si>
  <si>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</si>
  <si>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</si>
  <si>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</si>
  <si>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</si>
  <si>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</si>
  <si>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</si>
  <si>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</si>
  <si>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</si>
  <si>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</si>
  <si>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</si>
  <si>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</si>
  <si>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</si>
  <si>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</si>
  <si>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</si>
  <si>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</si>
  <si>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</si>
  <si>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</si>
  <si>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</si>
  <si>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</si>
  <si>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</si>
  <si>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</si>
  <si>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</si>
  <si>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</si>
  <si>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</si>
  <si>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</si>
  <si>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</si>
  <si>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</si>
  <si>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</si>
  <si>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</si>
  <si>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</si>
  <si>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</si>
  <si>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</si>
  <si>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</si>
  <si>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</si>
  <si>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</si>
  <si>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</si>
  <si>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</si>
  <si>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</si>
  <si>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</si>
  <si>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</si>
  <si>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</si>
  <si>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</si>
  <si>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</si>
  <si>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</si>
  <si>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</si>
  <si>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</si>
  <si>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</si>
  <si>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</si>
  <si>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</si>
  <si>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</si>
  <si>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</si>
  <si>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</si>
  <si>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</si>
  <si>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</si>
  <si>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</si>
  <si>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</si>
  <si>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</si>
  <si>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</si>
  <si>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</si>
  <si>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</si>
  <si>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</si>
  <si>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</si>
  <si>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</si>
  <si>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</si>
  <si>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</si>
  <si>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</si>
  <si>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</si>
  <si>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</si>
  <si>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</si>
  <si>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</si>
  <si>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</si>
  <si>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</si>
  <si>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</si>
  <si>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</si>
  <si>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</si>
  <si>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</si>
  <si>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</si>
  <si>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</si>
  <si>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</si>
  <si>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</si>
  <si>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</si>
  <si>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</si>
  <si>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</si>
  <si>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</si>
  <si>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</si>
  <si>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</si>
  <si>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</si>
  <si>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</si>
  <si>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</si>
  <si>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</si>
  <si>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</si>
  <si>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</si>
  <si>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</si>
  <si>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</si>
  <si>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</si>
  <si>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</si>
  <si>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</si>
  <si>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</si>
  <si>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</si>
  <si>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</si>
  <si>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</si>
  <si>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</si>
  <si>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</si>
  <si>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</si>
  <si>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</si>
  <si>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</si>
  <si>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</si>
  <si>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</si>
  <si>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</si>
  <si>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</si>
  <si>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</si>
  <si>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</si>
  <si>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</si>
  <si>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</si>
  <si>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</si>
  <si>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</si>
  <si>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</si>
  <si>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</si>
  <si>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</si>
  <si>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</si>
  <si>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</si>
  <si>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</si>
  <si>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</si>
  <si>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</si>
  <si>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</si>
  <si>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</si>
  <si>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</si>
  <si>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</si>
  <si>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</si>
  <si>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</si>
  <si>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</si>
  <si>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</si>
  <si>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</si>
  <si>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</si>
  <si>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</si>
  <si>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</si>
  <si>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</si>
  <si>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</si>
  <si>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</si>
  <si>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</si>
  <si>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</si>
  <si>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</si>
  <si>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</si>
  <si>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</si>
  <si>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</si>
  <si>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</si>
  <si>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</si>
  <si>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</si>
  <si>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</si>
  <si>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</si>
  <si>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</si>
  <si>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</si>
  <si>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</si>
  <si>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</si>
  <si>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</si>
  <si>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</si>
  <si>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</si>
  <si>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</si>
  <si>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</si>
  <si>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</si>
  <si>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</si>
  <si>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</si>
  <si>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</si>
  <si>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</si>
  <si>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</si>
  <si>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</si>
  <si>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</si>
  <si>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</si>
  <si>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</si>
  <si>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</si>
  <si>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</si>
  <si>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</si>
  <si>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</si>
  <si>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</si>
  <si>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</si>
  <si>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</si>
  <si>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</si>
  <si>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</si>
  <si>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</si>
  <si>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</si>
  <si>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</si>
  <si>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</si>
  <si>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</si>
  <si>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</si>
  <si>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</si>
  <si>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</si>
  <si>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</si>
  <si>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</si>
  <si>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</si>
  <si>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</si>
  <si>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</si>
  <si>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</si>
  <si>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</si>
  <si>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</si>
  <si>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</si>
  <si>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</si>
  <si>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</si>
  <si>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</si>
  <si>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</si>
  <si>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</si>
  <si>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</si>
  <si>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</si>
  <si>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</si>
  <si>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</si>
  <si>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</si>
  <si>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</si>
  <si>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</si>
  <si>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</si>
  <si>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</si>
  <si>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</si>
  <si>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</si>
  <si>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</si>
  <si>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</si>
  <si>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</si>
  <si>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</si>
  <si>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</si>
  <si>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</si>
  <si>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</si>
  <si>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</si>
  <si>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</si>
  <si>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</si>
  <si>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</si>
  <si>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</si>
  <si>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</si>
  <si>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</si>
  <si>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</si>
  <si>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</si>
  <si>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</si>
  <si>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</si>
  <si>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</si>
  <si>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</si>
  <si>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</si>
  <si>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</si>
  <si>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</si>
  <si>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</si>
  <si>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</si>
  <si>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</si>
  <si>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</si>
  <si>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</si>
  <si>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</si>
  <si>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</si>
  <si>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</si>
  <si>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</si>
  <si>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</si>
  <si>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</si>
  <si>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</si>
  <si>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</si>
  <si>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</si>
  <si>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</si>
  <si>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</si>
  <si>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</si>
  <si>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</si>
  <si>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</si>
  <si>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</si>
  <si>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</si>
  <si>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</si>
  <si>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</si>
  <si>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</si>
  <si>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</si>
  <si>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</si>
  <si>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</si>
  <si>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</si>
  <si>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</si>
  <si>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</si>
  <si>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</si>
  <si>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</si>
  <si>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</si>
  <si>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</si>
  <si>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</si>
  <si>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</si>
  <si>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</si>
  <si>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</si>
  <si>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</si>
  <si>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</si>
  <si>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</si>
  <si>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</si>
  <si>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</si>
  <si>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</si>
  <si>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</si>
  <si>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</si>
  <si>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</si>
  <si>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</si>
  <si>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</si>
  <si>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</si>
  <si>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</si>
  <si>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</si>
  <si>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</si>
  <si>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</si>
  <si>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</si>
  <si>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</si>
  <si>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</si>
  <si>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</si>
  <si>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</si>
  <si>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</si>
  <si>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</si>
  <si>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</si>
  <si>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</si>
  <si>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</si>
  <si>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</si>
  <si>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</si>
  <si>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</si>
  <si>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</si>
  <si>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</si>
  <si>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</si>
  <si>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</si>
  <si>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</si>
  <si>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</si>
  <si>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</si>
  <si>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</si>
  <si>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</si>
  <si>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</si>
  <si>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</si>
  <si>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</si>
  <si>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</si>
  <si>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</si>
  <si>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</si>
  <si>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</si>
  <si>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</si>
  <si>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</si>
  <si>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</si>
  <si>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</si>
  <si>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</si>
  <si>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</si>
  <si>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</si>
  <si>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</si>
  <si>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</si>
  <si>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</si>
  <si>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</si>
  <si>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</si>
  <si>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</si>
  <si>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</si>
  <si>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</si>
  <si>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</si>
  <si>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</si>
  <si>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</si>
  <si>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</si>
  <si>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</si>
  <si>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</si>
  <si>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</si>
  <si>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</si>
  <si>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</si>
  <si>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</si>
  <si>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</si>
  <si>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</si>
  <si>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</si>
  <si>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</si>
  <si>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</si>
  <si>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</si>
  <si>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</si>
  <si>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</si>
  <si>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</si>
  <si>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</si>
  <si>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</si>
  <si>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</si>
  <si>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</si>
  <si>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</si>
  <si>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</si>
  <si>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</si>
  <si>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</si>
  <si>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</si>
  <si>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</si>
  <si>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</si>
  <si>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</si>
  <si>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</si>
  <si>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</si>
  <si>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</si>
  <si>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</si>
  <si>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</si>
  <si>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</si>
  <si>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</si>
  <si>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</si>
  <si>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</si>
  <si>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</si>
  <si>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</si>
  <si>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</si>
  <si>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</si>
  <si>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</si>
  <si>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</si>
  <si>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</si>
  <si>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</si>
  <si>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</si>
  <si>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</si>
  <si>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</si>
  <si>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</si>
  <si>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</si>
  <si>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</si>
  <si>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</si>
  <si>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</si>
  <si>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</si>
  <si>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</si>
  <si>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</si>
  <si>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</si>
  <si>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</si>
  <si>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</si>
  <si>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</si>
  <si>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</si>
  <si>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</si>
  <si>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</si>
  <si>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</si>
  <si>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</si>
  <si>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</si>
  <si>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</si>
  <si>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</si>
  <si>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</si>
  <si>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</si>
  <si>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</si>
  <si>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</si>
  <si>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</si>
  <si>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</si>
  <si>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</si>
  <si>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</si>
  <si>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</si>
  <si>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</si>
  <si>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</si>
  <si>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</si>
  <si>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</si>
  <si>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</si>
  <si>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</si>
  <si>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</si>
  <si>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</si>
  <si>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</si>
  <si>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</si>
  <si>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</si>
  <si>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</si>
  <si>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</si>
  <si>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</si>
  <si>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</si>
  <si>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</si>
  <si>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</si>
  <si>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</si>
  <si>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</si>
  <si>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</si>
  <si>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</si>
  <si>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</si>
  <si>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</si>
  <si>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</si>
  <si>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</si>
  <si>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</si>
  <si>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</si>
  <si>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</si>
  <si>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</si>
  <si>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</si>
  <si>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</si>
  <si>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</si>
  <si>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</si>
  <si>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</si>
  <si>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</si>
  <si>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</si>
  <si>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</si>
  <si>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</si>
  <si>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</si>
  <si>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</si>
  <si>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</si>
  <si>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</si>
  <si>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</si>
  <si>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</si>
  <si>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</si>
  <si>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</si>
  <si>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</si>
  <si>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</si>
  <si>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</si>
  <si>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</si>
  <si>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</si>
  <si>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</si>
  <si>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</si>
  <si>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</si>
  <si>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</si>
  <si>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</si>
  <si>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</si>
  <si>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</si>
  <si>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</si>
  <si>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</si>
  <si>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</si>
  <si>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</si>
  <si>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</si>
  <si>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</si>
  <si>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</si>
  <si>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</si>
  <si>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</si>
  <si>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</si>
  <si>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</si>
  <si>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</si>
  <si>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</si>
  <si>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</si>
  <si>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</si>
  <si>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</si>
  <si>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</si>
  <si>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</si>
  <si>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</si>
  <si>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</si>
  <si>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</si>
  <si>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</si>
  <si>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</si>
  <si>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</si>
  <si>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</si>
  <si>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</si>
  <si>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</si>
  <si>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</si>
  <si>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</si>
  <si>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</si>
  <si>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</si>
  <si>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</si>
  <si>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</si>
  <si>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</si>
  <si>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</si>
  <si>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</si>
  <si>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</si>
  <si>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</si>
  <si>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</si>
  <si>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</si>
  <si>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</si>
  <si>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</si>
  <si>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</si>
  <si>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</si>
  <si>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</si>
  <si>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</si>
  <si>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</si>
  <si>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</si>
  <si>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</si>
  <si>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</si>
  <si>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</si>
  <si>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</si>
  <si>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</si>
  <si>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</si>
  <si>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</si>
  <si>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</si>
  <si>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</si>
  <si>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</si>
  <si>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</si>
  <si>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</si>
  <si>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</si>
  <si>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</si>
  <si>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</si>
  <si>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</si>
  <si>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</si>
  <si>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</si>
  <si>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</si>
  <si>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</si>
  <si>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</si>
  <si>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</si>
  <si>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</si>
  <si>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</si>
  <si>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</si>
  <si>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</si>
  <si>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</si>
  <si>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</si>
  <si>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</si>
  <si>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</si>
  <si>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</si>
  <si>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</si>
  <si>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</si>
  <si>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</si>
  <si>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</si>
  <si>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</si>
  <si>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</si>
  <si>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</si>
  <si>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</si>
  <si>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</si>
  <si>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</si>
  <si>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</si>
  <si>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</si>
  <si>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</si>
  <si>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</si>
  <si>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</si>
  <si>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</si>
  <si>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</si>
  <si>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</si>
  <si>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</si>
  <si>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</si>
  <si>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</si>
  <si>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</si>
  <si>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</si>
  <si>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</si>
  <si>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</si>
  <si>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</si>
  <si>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</si>
  <si>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</si>
  <si>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</si>
  <si>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</si>
  <si>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</si>
  <si>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</si>
  <si>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</si>
  <si>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</si>
  <si>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</si>
  <si>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</si>
  <si>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</si>
  <si>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</si>
  <si>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</si>
  <si>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</si>
  <si>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</si>
  <si>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</si>
  <si>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</si>
  <si>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</si>
  <si>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</si>
  <si>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</si>
  <si>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</si>
  <si>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</si>
  <si>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</si>
  <si>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</si>
  <si>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</si>
  <si>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</si>
  <si>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</si>
  <si>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</si>
  <si>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</si>
  <si>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</si>
  <si>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</si>
  <si>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</si>
  <si>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</si>
  <si>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</si>
  <si>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</si>
  <si>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</si>
  <si>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</si>
  <si>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</si>
  <si>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</si>
  <si>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</si>
  <si>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</si>
  <si>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</si>
  <si>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</si>
  <si>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</si>
  <si>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</si>
  <si>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</si>
  <si>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</si>
  <si>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</si>
  <si>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</si>
  <si>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</si>
  <si>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</si>
  <si>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</si>
  <si>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</si>
  <si>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</si>
  <si>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</si>
  <si>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</si>
  <si>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</si>
  <si>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</si>
  <si>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</si>
  <si>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</si>
  <si>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</si>
  <si>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</si>
  <si>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</si>
  <si>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</si>
  <si>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</si>
  <si>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</si>
  <si>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</si>
  <si>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</si>
  <si>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</si>
  <si>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</si>
  <si>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</si>
  <si>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</si>
  <si>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</si>
  <si>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</si>
  <si>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</si>
  <si>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</si>
  <si>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</si>
  <si>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</si>
  <si>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</si>
  <si>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</si>
  <si>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</si>
  <si>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</si>
  <si>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</si>
  <si>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</si>
  <si>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</si>
  <si>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</si>
  <si>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</si>
  <si>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</si>
  <si>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</si>
  <si>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</si>
  <si>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</si>
  <si>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</si>
  <si>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</si>
  <si>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</si>
  <si>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</si>
  <si>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</si>
  <si>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</si>
  <si>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</si>
  <si>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</si>
  <si>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</si>
  <si>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</si>
  <si>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</si>
  <si>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</si>
  <si>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</si>
  <si>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</si>
  <si>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</si>
  <si>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</si>
  <si>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</si>
  <si>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</si>
  <si>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</si>
  <si>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</si>
  <si>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</si>
  <si>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</si>
  <si>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</si>
  <si>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</si>
  <si>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</si>
  <si>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</si>
  <si>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</si>
  <si>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</si>
  <si>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</si>
  <si>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</si>
  <si>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</si>
  <si>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</si>
  <si>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</si>
  <si>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</si>
  <si>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</si>
  <si>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</si>
  <si>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</si>
  <si>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</si>
  <si>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</si>
  <si>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</si>
  <si>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</si>
  <si>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</si>
  <si>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</si>
  <si>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</si>
  <si>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</si>
  <si>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</si>
  <si>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</si>
  <si>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</si>
  <si>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</si>
  <si>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</si>
  <si>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</si>
  <si>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</si>
  <si>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</si>
  <si>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</si>
  <si>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</si>
  <si>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</si>
  <si>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</si>
  <si>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</si>
  <si>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</si>
  <si>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</si>
  <si>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</si>
  <si>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</si>
  <si>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</si>
  <si>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</si>
  <si>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</si>
  <si>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</si>
  <si>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</si>
  <si>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</si>
  <si>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</si>
  <si>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</si>
  <si>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</si>
  <si>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</si>
  <si>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</si>
  <si>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</si>
  <si>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</si>
  <si>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</si>
  <si>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</si>
  <si>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</si>
  <si>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</si>
  <si>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</si>
  <si>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</si>
  <si>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</si>
  <si>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</si>
  <si>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</si>
  <si>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</si>
  <si>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</si>
  <si>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</si>
  <si>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</si>
  <si>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</si>
  <si>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</si>
  <si>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</si>
  <si>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</si>
  <si>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</si>
  <si>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</si>
  <si>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</si>
  <si>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</si>
  <si>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</si>
  <si>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</si>
  <si>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</si>
  <si>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</si>
  <si>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</si>
  <si>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</si>
  <si>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</si>
  <si>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</si>
  <si>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</si>
  <si>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</si>
  <si>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</si>
  <si>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</si>
  <si>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</si>
  <si>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</si>
  <si>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</si>
  <si>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</si>
  <si>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</si>
  <si>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</si>
  <si>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</si>
  <si>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</si>
  <si>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</si>
  <si>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</si>
  <si>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</si>
  <si>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</si>
  <si>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</si>
  <si>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</si>
  <si>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</si>
  <si>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</si>
  <si>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</si>
  <si>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</si>
  <si>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</si>
  <si>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</si>
  <si>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</si>
  <si>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</si>
  <si>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</si>
  <si>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</si>
  <si>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</si>
  <si>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</si>
  <si>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</si>
  <si>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</si>
  <si>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</si>
  <si>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</si>
  <si>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</si>
  <si>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</si>
  <si>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</si>
  <si>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</si>
  <si>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</si>
  <si>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</si>
  <si>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</si>
  <si>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</si>
  <si>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</si>
  <si>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</si>
  <si>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</si>
  <si>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</si>
  <si>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</si>
  <si>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</si>
  <si>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</si>
  <si>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</si>
  <si>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</si>
  <si>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</si>
  <si>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</si>
  <si>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</si>
  <si>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</si>
  <si>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</si>
  <si>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</si>
  <si>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</si>
  <si>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</si>
  <si>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</si>
  <si>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</si>
  <si>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</si>
  <si>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</si>
  <si>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</si>
  <si>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</si>
  <si>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</si>
  <si>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</si>
  <si>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</si>
  <si>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</si>
  <si>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</si>
  <si>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</si>
  <si>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</si>
  <si>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</si>
  <si>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</si>
  <si>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</si>
  <si>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</si>
  <si>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</si>
  <si>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</si>
  <si>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</si>
  <si>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</si>
  <si>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</si>
  <si>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</si>
  <si>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</si>
  <si>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</si>
  <si>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</si>
  <si>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</si>
  <si>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</si>
  <si>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</si>
  <si>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</si>
  <si>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</si>
  <si>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</si>
  <si>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</si>
  <si>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</si>
  <si>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</si>
  <si>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</si>
  <si>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</si>
  <si>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</si>
  <si>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</si>
  <si>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</si>
  <si>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</si>
  <si>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</si>
  <si>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</si>
  <si>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</si>
  <si>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</si>
  <si>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</si>
  <si>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</si>
  <si>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</si>
  <si>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</si>
  <si>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</si>
  <si>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</si>
  <si>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</si>
  <si>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</si>
  <si>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</si>
  <si>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</si>
  <si>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</si>
  <si>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</si>
  <si>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</si>
  <si>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</si>
  <si>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</si>
  <si>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</si>
  <si>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</si>
  <si>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</si>
  <si>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</si>
  <si>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</si>
  <si>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</si>
  <si>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</si>
  <si>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</si>
  <si>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</si>
  <si>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</si>
  <si>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</si>
  <si>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</si>
  <si>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</si>
  <si>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</si>
  <si>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</si>
  <si>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</si>
  <si>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</si>
  <si>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</si>
  <si>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</si>
  <si>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</si>
  <si>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</si>
  <si>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</si>
  <si>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</si>
  <si>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</si>
  <si>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</si>
  <si>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</si>
  <si>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</si>
  <si>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</si>
  <si>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</si>
  <si>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</si>
  <si>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</si>
  <si>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</si>
  <si>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</si>
  <si>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</si>
  <si>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</si>
  <si>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</si>
  <si>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</si>
  <si>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</si>
  <si>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</si>
  <si>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</si>
  <si>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</si>
  <si>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</si>
  <si>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</si>
  <si>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</si>
  <si>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</si>
  <si>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</si>
  <si>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</si>
  <si>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</si>
  <si>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</si>
  <si>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</si>
  <si>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</si>
  <si>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</si>
  <si>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</si>
  <si>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</si>
  <si>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</si>
  <si>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</si>
  <si>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</si>
  <si>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</si>
  <si>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</si>
  <si>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</si>
  <si>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</si>
  <si>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</si>
  <si>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</si>
  <si>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</si>
  <si>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</si>
  <si>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</si>
  <si>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</si>
  <si>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</si>
  <si>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</si>
  <si>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</si>
  <si>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</si>
  <si>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</si>
  <si>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</si>
  <si>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</si>
  <si>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</si>
  <si>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</si>
  <si>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</si>
  <si>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</si>
  <si>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</si>
  <si>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</si>
  <si>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</si>
  <si>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</si>
  <si>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</si>
  <si>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</si>
  <si>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</si>
  <si>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</si>
  <si>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</si>
  <si>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</si>
  <si>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</si>
  <si>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</si>
  <si>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</si>
  <si>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</si>
  <si>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</si>
  <si>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</si>
  <si>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</si>
  <si>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</si>
  <si>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</si>
  <si>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</si>
  <si>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</si>
  <si>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</si>
  <si>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</si>
  <si>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</si>
  <si>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</si>
  <si>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</si>
  <si>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</si>
  <si>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</si>
  <si>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</si>
  <si>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</si>
  <si>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</si>
  <si>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</si>
  <si>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</si>
  <si>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</si>
  <si>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</si>
  <si>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</si>
  <si>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</si>
  <si>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</si>
  <si>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</si>
  <si>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</si>
  <si>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</si>
  <si>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</si>
  <si>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</si>
  <si>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</si>
  <si>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</si>
  <si>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</si>
  <si>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</si>
  <si>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</si>
  <si>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</si>
  <si>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</si>
  <si>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</si>
  <si>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</si>
  <si>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</si>
  <si>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</si>
  <si>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</si>
  <si>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</si>
  <si>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</si>
  <si>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</si>
  <si>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</si>
  <si>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</si>
  <si>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</si>
  <si>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</si>
  <si>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</si>
  <si>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</si>
  <si>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</si>
  <si>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</si>
  <si>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</si>
  <si>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</si>
  <si>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</si>
  <si>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</si>
  <si>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</si>
  <si>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</si>
  <si>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</si>
  <si>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</si>
  <si>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</si>
  <si>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</si>
  <si>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</si>
  <si>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</si>
  <si>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</si>
  <si>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</si>
  <si>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</si>
  <si>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</si>
  <si>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</si>
  <si>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</si>
  <si>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</si>
  <si>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</si>
  <si>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</si>
  <si>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</si>
  <si>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</si>
  <si>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</si>
  <si>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</si>
  <si>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</si>
  <si>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</si>
  <si>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</si>
  <si>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</si>
  <si>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</si>
  <si>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</si>
  <si>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</si>
  <si>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</si>
  <si>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</si>
  <si>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</si>
  <si>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</si>
  <si>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</si>
  <si>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</si>
  <si>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</si>
  <si>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</si>
  <si>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</si>
  <si>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</si>
  <si>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</si>
  <si>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</si>
  <si>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</si>
  <si>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</si>
  <si>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</si>
  <si>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</si>
  <si>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</si>
  <si>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</si>
  <si>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</si>
  <si>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</si>
  <si>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</si>
  <si>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</si>
  <si>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</si>
  <si>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</si>
  <si>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</si>
  <si>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</si>
  <si>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</si>
  <si>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</si>
  <si>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</si>
  <si>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</si>
  <si>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</si>
  <si>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</si>
  <si>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</si>
  <si>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</si>
  <si>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</si>
  <si>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</si>
  <si>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</si>
  <si>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</si>
  <si>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</si>
  <si>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</si>
  <si>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</si>
  <si>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</si>
  <si>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</si>
  <si>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</si>
  <si>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</si>
  <si>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</si>
  <si>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</si>
  <si>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</si>
  <si>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</si>
  <si>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</si>
  <si>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</si>
  <si>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</si>
  <si>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</si>
  <si>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</si>
  <si>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</si>
  <si>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</si>
  <si>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</si>
  <si>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</si>
  <si>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</si>
  <si>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</si>
  <si>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</si>
  <si>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</si>
  <si>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</si>
  <si>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</si>
  <si>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</si>
  <si>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</si>
  <si>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</si>
  <si>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</si>
  <si>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</si>
  <si>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</si>
  <si>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</si>
  <si>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</si>
  <si>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</si>
  <si>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</si>
  <si>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</si>
  <si>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</si>
  <si>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</si>
  <si>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</si>
  <si>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</si>
  <si>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</si>
  <si>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</si>
  <si>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</si>
  <si>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</si>
  <si>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</si>
  <si>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</si>
  <si>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</si>
  <si>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</si>
  <si>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</si>
  <si>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</si>
  <si>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</si>
  <si>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</si>
  <si>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</si>
  <si>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</si>
  <si>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</si>
  <si>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</si>
  <si>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</si>
  <si>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</si>
  <si>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</si>
  <si>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</si>
  <si>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</si>
  <si>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</si>
  <si>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</si>
  <si>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</si>
  <si>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</si>
  <si>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</si>
  <si>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</si>
  <si>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</si>
  <si>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</si>
  <si>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</si>
  <si>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</si>
  <si>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</si>
  <si>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</si>
  <si>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</si>
  <si>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</si>
  <si>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</si>
  <si>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</si>
  <si>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</si>
  <si>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</si>
  <si>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</si>
  <si>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</si>
  <si>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</si>
  <si>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</si>
  <si>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</si>
  <si>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</si>
  <si>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</si>
  <si>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</si>
  <si>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</si>
  <si>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</si>
  <si>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</si>
  <si>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</si>
  <si>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</si>
  <si>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</si>
  <si>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</si>
  <si>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</si>
  <si>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</si>
  <si>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</si>
  <si>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</si>
  <si>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</si>
  <si>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</si>
  <si>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</si>
  <si>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</si>
  <si>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</si>
  <si>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</si>
  <si>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</si>
  <si>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</si>
  <si>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</si>
  <si>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</si>
  <si>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</si>
  <si>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</si>
  <si>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</si>
  <si>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</si>
  <si>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</si>
  <si>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</si>
  <si>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</si>
  <si>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</si>
  <si>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</si>
  <si>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</si>
  <si>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</si>
  <si>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</si>
  <si>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</si>
  <si>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</si>
  <si>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</si>
  <si>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</si>
  <si>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</si>
  <si>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</si>
  <si>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</si>
  <si>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</si>
  <si>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</si>
  <si>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</si>
  <si>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</si>
  <si>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</si>
  <si>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</si>
  <si>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</si>
  <si>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</si>
  <si>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</si>
  <si>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</si>
  <si>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</si>
  <si>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</si>
  <si>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</si>
  <si>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</si>
  <si>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</si>
  <si>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</si>
  <si>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</si>
  <si>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</si>
  <si>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</si>
  <si>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</si>
  <si>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</si>
  <si>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</si>
  <si>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</si>
  <si>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</si>
  <si>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</si>
  <si>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</si>
  <si>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</si>
  <si>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</si>
  <si>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</si>
  <si>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</si>
  <si>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</si>
  <si>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</si>
  <si>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</si>
  <si>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</si>
  <si>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</si>
  <si>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</si>
  <si>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</si>
  <si>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</si>
  <si>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</si>
  <si>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</si>
  <si>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</si>
  <si>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</si>
  <si>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</si>
  <si>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</si>
  <si>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</si>
  <si>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</si>
  <si>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</si>
  <si>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</si>
  <si>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</si>
  <si>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</si>
  <si>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</si>
  <si>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</si>
  <si>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</si>
  <si>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</si>
  <si>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</si>
  <si>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</si>
  <si>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</si>
  <si>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</si>
  <si>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</si>
  <si>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</si>
  <si>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</si>
  <si>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</si>
  <si>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</si>
  <si>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</si>
  <si>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</si>
  <si>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</si>
  <si>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</si>
  <si>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</si>
  <si>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</si>
  <si>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</si>
  <si>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</si>
  <si>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</si>
  <si>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</si>
  <si>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</si>
  <si>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</si>
  <si>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</si>
  <si>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</si>
  <si>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</si>
  <si>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</si>
  <si>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</si>
  <si>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</si>
  <si>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</si>
  <si>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</si>
  <si>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</si>
  <si>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</si>
  <si>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</si>
  <si>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</si>
  <si>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</si>
  <si>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</si>
  <si>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</si>
  <si>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</si>
  <si>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</si>
  <si>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</si>
  <si>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</si>
  <si>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</si>
  <si>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</si>
  <si>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</si>
  <si>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</si>
  <si>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</si>
  <si>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</si>
  <si>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</si>
  <si>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</si>
  <si>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</si>
  <si>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</si>
  <si>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</si>
  <si>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</si>
  <si>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</si>
  <si>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</si>
  <si>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</si>
  <si>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</si>
  <si>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</si>
  <si>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</si>
  <si>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</si>
  <si>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</si>
  <si>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</si>
  <si>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</si>
  <si>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</si>
  <si>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</si>
  <si>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</si>
  <si>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</si>
  <si>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</si>
  <si>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</si>
  <si>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</si>
  <si>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</si>
  <si>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</si>
  <si>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</si>
  <si>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</si>
  <si>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</si>
  <si>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</si>
  <si>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</si>
  <si>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</si>
  <si>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</si>
  <si>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</si>
  <si>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</si>
  <si>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</si>
  <si>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</si>
  <si>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</si>
  <si>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</si>
  <si>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</si>
  <si>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</si>
  <si>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</si>
  <si>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</si>
  <si>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</si>
  <si>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</si>
  <si>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</si>
  <si>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</si>
  <si>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</si>
  <si>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</si>
  <si>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</si>
  <si>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</si>
  <si>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</si>
  <si>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</si>
  <si>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</si>
  <si>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</si>
  <si>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</si>
  <si>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</si>
  <si>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</si>
  <si>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</si>
  <si>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</si>
  <si>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</si>
  <si>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</si>
  <si>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</si>
  <si>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</si>
  <si>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</si>
  <si>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</si>
  <si>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</si>
  <si>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</si>
  <si>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</si>
  <si>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</si>
  <si>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</si>
  <si>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</si>
  <si>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</si>
  <si>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</si>
  <si>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</si>
  <si>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</si>
  <si>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</si>
  <si>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</si>
  <si>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</si>
  <si>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</si>
  <si>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</si>
  <si>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</si>
  <si>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</si>
  <si>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</si>
  <si>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</si>
  <si>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</si>
  <si>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</si>
  <si>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</si>
  <si>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</si>
  <si>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</si>
  <si>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</si>
  <si>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</si>
  <si>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</si>
  <si>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</si>
  <si>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</si>
  <si>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</si>
  <si>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</si>
  <si>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</si>
  <si>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</si>
  <si>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</si>
  <si>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</si>
  <si>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</si>
  <si>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</si>
  <si>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</si>
  <si>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</si>
  <si>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</si>
  <si>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</si>
  <si>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</si>
  <si>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</si>
  <si>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</si>
  <si>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</si>
  <si>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</si>
  <si>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</si>
  <si>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</si>
  <si>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</si>
  <si>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</si>
  <si>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</si>
  <si>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</si>
  <si>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</si>
  <si>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</si>
  <si>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</si>
  <si>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</si>
  <si>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</si>
  <si>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</si>
  <si>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</si>
  <si>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</si>
  <si>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</si>
  <si>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</si>
  <si>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</si>
  <si>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</si>
  <si>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</si>
  <si>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</si>
  <si>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</si>
  <si>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</si>
  <si>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</si>
  <si>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</si>
  <si>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</si>
  <si>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</si>
  <si>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</si>
  <si>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</si>
  <si>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</si>
  <si>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</si>
  <si>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</si>
  <si>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</si>
  <si>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</si>
  <si>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</si>
  <si>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</si>
  <si>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</si>
  <si>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</si>
  <si>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</si>
  <si>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</si>
  <si>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</si>
  <si>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</si>
  <si>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</si>
  <si>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</si>
  <si>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</si>
  <si>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</si>
  <si>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</si>
  <si>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</si>
  <si>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</si>
  <si>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</si>
  <si>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</si>
  <si>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</si>
  <si>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</si>
  <si>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</si>
  <si>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</si>
  <si>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</si>
  <si>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</si>
  <si>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</si>
  <si>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</si>
  <si>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</si>
  <si>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</si>
  <si>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</si>
  <si>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</si>
  <si>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</si>
  <si>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</si>
  <si>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</si>
  <si>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</si>
  <si>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</si>
  <si>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</si>
  <si>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</si>
  <si>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</si>
  <si>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</si>
  <si>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</si>
  <si>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</si>
  <si>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</si>
  <si>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</si>
  <si>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</si>
  <si>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</si>
  <si>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</si>
  <si>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</si>
  <si>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</si>
  <si>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</si>
  <si>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</si>
  <si>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</si>
  <si>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</si>
  <si>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</si>
  <si>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</si>
  <si>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</si>
  <si>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</si>
  <si>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</si>
  <si>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</si>
  <si>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</si>
  <si>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</si>
  <si>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</si>
  <si>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</si>
  <si>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</si>
  <si>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</si>
  <si>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</si>
  <si>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</si>
  <si>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</si>
  <si>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</si>
  <si>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</si>
  <si>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</si>
  <si>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</si>
  <si>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</si>
  <si>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</si>
  <si>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</si>
  <si>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</si>
  <si>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</si>
  <si>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</si>
  <si>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</si>
  <si>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</si>
  <si>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</si>
  <si>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</si>
  <si>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</si>
  <si>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</si>
  <si>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</si>
  <si>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</si>
  <si>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</si>
  <si>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</si>
  <si>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</si>
  <si>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</si>
  <si>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</si>
  <si>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</si>
  <si>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</si>
  <si>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</si>
  <si>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</si>
  <si>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</si>
  <si>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</si>
  <si>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</si>
  <si>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</si>
  <si>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</si>
  <si>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</si>
  <si>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</si>
  <si>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</si>
  <si>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</si>
  <si>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</si>
  <si>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</si>
  <si>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</si>
  <si>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</si>
  <si>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</si>
  <si>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</si>
  <si>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</si>
  <si>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</si>
  <si>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</si>
  <si>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</si>
  <si>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</si>
  <si>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</si>
  <si>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</si>
  <si>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</si>
  <si>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</si>
  <si>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</si>
  <si>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</si>
  <si>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</si>
  <si>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</si>
  <si>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</si>
  <si>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</si>
  <si>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</si>
  <si>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</si>
  <si>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</si>
  <si>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</si>
  <si>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</si>
  <si>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</si>
  <si>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</si>
  <si>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</si>
  <si>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</si>
  <si>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</si>
  <si>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</si>
  <si>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</si>
  <si>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</si>
  <si>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</si>
  <si>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</si>
  <si>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</si>
  <si>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</si>
  <si>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</si>
  <si>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</si>
  <si>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</si>
  <si>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</si>
  <si>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</si>
  <si>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</si>
  <si>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</si>
  <si>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</si>
  <si>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</si>
  <si>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</si>
  <si>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</si>
  <si>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</si>
  <si>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</si>
  <si>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</si>
  <si>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</si>
  <si>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</si>
  <si>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</si>
  <si>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</si>
  <si>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</si>
  <si>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</si>
  <si>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</si>
  <si>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</si>
  <si>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</si>
  <si>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</si>
  <si>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</si>
  <si>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</si>
  <si>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</si>
  <si>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</si>
  <si>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</si>
  <si>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</si>
  <si>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</si>
  <si>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</si>
  <si>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</si>
  <si>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</si>
  <si>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</si>
  <si>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</si>
  <si>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</si>
  <si>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</si>
  <si>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</si>
  <si>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</si>
  <si>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</si>
  <si>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</si>
  <si>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</si>
  <si>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</si>
  <si>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</si>
  <si>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</si>
  <si>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</si>
  <si>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</si>
  <si>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</si>
  <si>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</si>
  <si>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</si>
  <si>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</si>
  <si>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</si>
  <si>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</si>
  <si>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</si>
  <si>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</si>
  <si>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</si>
  <si>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</si>
  <si>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</si>
  <si>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</si>
  <si>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</si>
  <si>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</si>
  <si>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</si>
  <si>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</si>
  <si>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</si>
  <si>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</si>
  <si>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</si>
  <si>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</si>
  <si>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</si>
  <si>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</si>
  <si>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</si>
  <si>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</si>
  <si>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</si>
  <si>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</si>
  <si>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</si>
  <si>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</si>
  <si>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</si>
  <si>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</si>
  <si>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</si>
  <si>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</si>
  <si>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</si>
  <si>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</si>
  <si>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</si>
  <si>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</si>
  <si>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</si>
  <si>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</si>
  <si>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</si>
  <si>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</si>
  <si>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</si>
  <si>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</si>
  <si>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</si>
  <si>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</si>
  <si>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</si>
  <si>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</si>
  <si>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</si>
  <si>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</si>
  <si>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</si>
  <si>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</si>
  <si>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</si>
  <si>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</si>
  <si>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</si>
  <si>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</si>
  <si>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</si>
  <si>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</si>
  <si>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</si>
  <si>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</si>
  <si>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</si>
  <si>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</si>
  <si>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</si>
  <si>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</si>
  <si>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</si>
  <si>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</si>
  <si>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</si>
  <si>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</si>
  <si>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</si>
  <si>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</si>
  <si>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</si>
  <si>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</si>
  <si>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</si>
  <si>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</si>
  <si>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</si>
  <si>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</si>
  <si>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</si>
  <si>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</si>
  <si>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</si>
  <si>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</si>
  <si>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</si>
  <si>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</si>
  <si>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</si>
  <si>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</si>
  <si>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</si>
  <si>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</si>
  <si>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</si>
  <si>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</si>
  <si>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</si>
  <si>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</si>
  <si>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</si>
  <si>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</si>
  <si>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</si>
  <si>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</si>
  <si>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</si>
  <si>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</si>
  <si>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</si>
  <si>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</si>
  <si>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</si>
  <si>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</si>
  <si>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</si>
  <si>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</si>
  <si>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</si>
  <si>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</si>
  <si>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</si>
  <si>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</si>
  <si>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</si>
  <si>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</si>
  <si>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</si>
  <si>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</si>
  <si>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</si>
  <si>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</si>
  <si>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</si>
  <si>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</si>
  <si>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</si>
  <si>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</si>
  <si>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</si>
  <si>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</si>
  <si>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</si>
  <si>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</si>
  <si>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</si>
  <si>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</si>
  <si>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</si>
  <si>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</si>
  <si>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</si>
  <si>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</si>
  <si>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</si>
  <si>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</si>
  <si>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</si>
  <si>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</si>
  <si>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</si>
  <si>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</si>
  <si>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</si>
  <si>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</si>
  <si>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</si>
  <si>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</si>
  <si>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</si>
  <si>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</si>
  <si>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</si>
  <si>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</si>
  <si>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</si>
  <si>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</si>
  <si>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</si>
  <si>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</si>
  <si>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</si>
  <si>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</si>
  <si>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</si>
  <si>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</si>
  <si>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</si>
  <si>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</si>
  <si>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</si>
  <si>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</si>
  <si>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</si>
  <si>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</si>
  <si>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</si>
  <si>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</si>
  <si>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</si>
  <si>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</si>
  <si>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</si>
  <si>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</si>
  <si>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</si>
  <si>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</si>
  <si>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</si>
  <si>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</si>
  <si>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</si>
  <si>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</si>
  <si>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</si>
  <si>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</si>
  <si>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</si>
  <si>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</si>
  <si>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</si>
  <si>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</si>
  <si>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</si>
  <si>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</si>
  <si>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</si>
  <si>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</si>
  <si>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</si>
  <si>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</si>
  <si>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</si>
  <si>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</si>
  <si>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</si>
  <si>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</si>
  <si>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</si>
  <si>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</si>
  <si>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</si>
  <si>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</si>
  <si>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</si>
  <si>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</si>
  <si>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</si>
  <si>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</si>
  <si>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</si>
  <si>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</si>
  <si>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</si>
  <si>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</si>
  <si>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</si>
  <si>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</si>
  <si>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</si>
  <si>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</si>
  <si>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</si>
  <si>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</si>
  <si>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</si>
  <si>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</si>
  <si>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</si>
  <si>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</si>
  <si>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</si>
  <si>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</si>
  <si>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</si>
  <si>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</si>
  <si>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</si>
  <si>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</si>
  <si>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</si>
  <si>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</si>
  <si>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</si>
  <si>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</si>
  <si>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</si>
  <si>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</si>
  <si>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</si>
  <si>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</si>
  <si>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</si>
  <si>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</si>
  <si>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</si>
  <si>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</si>
  <si>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</si>
  <si>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</si>
  <si>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</si>
  <si>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</si>
  <si>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</si>
  <si>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</si>
  <si>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</si>
  <si>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</si>
  <si>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</si>
  <si>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</si>
  <si>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</si>
  <si>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</si>
  <si>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</si>
  <si>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</si>
  <si>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</si>
  <si>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</si>
  <si>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</si>
  <si>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</si>
  <si>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</si>
  <si>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</si>
  <si>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</si>
  <si>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</si>
  <si>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</si>
  <si>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</si>
  <si>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</si>
  <si>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</si>
  <si>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</si>
  <si>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</si>
  <si>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</si>
  <si>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</si>
  <si>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</si>
  <si>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</si>
  <si>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</si>
  <si>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</si>
  <si>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</si>
  <si>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</si>
  <si>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</si>
  <si>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</si>
  <si>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</si>
  <si>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</si>
  <si>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</si>
  <si>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</si>
  <si>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</si>
  <si>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</si>
  <si>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</si>
  <si>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</si>
  <si>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</si>
  <si>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</si>
  <si>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</si>
  <si>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</si>
  <si>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</si>
  <si>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</si>
  <si>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</si>
  <si>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</si>
  <si>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</si>
  <si>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</si>
  <si>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</si>
  <si>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</si>
  <si>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</si>
  <si>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</si>
  <si>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</si>
  <si>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</si>
  <si>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</si>
  <si>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</si>
  <si>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</si>
  <si>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</si>
  <si>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</si>
  <si>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</si>
  <si>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</si>
  <si>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</si>
  <si>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</si>
  <si>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</si>
  <si>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</si>
  <si>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</si>
  <si>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</si>
  <si>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</si>
  <si>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</si>
  <si>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</si>
  <si>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</si>
  <si>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</si>
  <si>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</si>
  <si>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</si>
  <si>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</si>
  <si>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</si>
  <si>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</si>
  <si>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</si>
  <si>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</si>
  <si>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</si>
  <si>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</si>
  <si>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</si>
  <si>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</si>
  <si>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</si>
  <si>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</si>
  <si>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</si>
  <si>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</si>
  <si>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</si>
  <si>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</si>
  <si>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</si>
  <si>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</si>
  <si>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</si>
  <si>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</si>
  <si>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</si>
  <si>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</si>
  <si>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</si>
  <si>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</si>
  <si>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</si>
  <si>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</si>
  <si>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</si>
  <si>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</si>
  <si>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</si>
  <si>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</si>
  <si>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</si>
  <si>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</si>
  <si>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</si>
  <si>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</si>
  <si>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</si>
  <si>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</si>
  <si>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</si>
  <si>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</si>
  <si>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</si>
  <si>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</si>
  <si>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</si>
  <si>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</si>
  <si>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</si>
  <si>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</si>
  <si>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</si>
  <si>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</si>
  <si>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</si>
  <si>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</si>
  <si>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</si>
  <si>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</si>
  <si>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</si>
  <si>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</si>
  <si>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</si>
  <si>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</si>
  <si>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</si>
  <si>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</si>
  <si>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</si>
  <si>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</si>
  <si>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</si>
  <si>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</si>
  <si>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</si>
  <si>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</si>
  <si>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</si>
  <si>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</si>
  <si>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</si>
  <si>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</si>
  <si>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</si>
  <si>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</si>
  <si>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</si>
  <si>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</si>
  <si>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</si>
  <si>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</si>
  <si>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</si>
  <si>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</si>
  <si>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</si>
  <si>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</si>
  <si>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</si>
  <si>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</si>
  <si>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</si>
  <si>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</si>
  <si>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</si>
  <si>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</si>
  <si>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</si>
  <si>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</si>
  <si>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</si>
  <si>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</si>
  <si>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</si>
  <si>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</si>
  <si>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</si>
  <si>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</si>
  <si>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</si>
  <si>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</si>
  <si>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</si>
  <si>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</si>
  <si>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</si>
  <si>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</si>
  <si>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</si>
  <si>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</si>
  <si>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</si>
  <si>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</si>
  <si>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</si>
  <si>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</si>
  <si>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</si>
  <si>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</si>
  <si>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</si>
  <si>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</si>
  <si>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</si>
  <si>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</si>
  <si>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</si>
  <si>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</si>
  <si>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</si>
  <si>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</si>
  <si>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</si>
  <si>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</si>
  <si>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</si>
  <si>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</si>
  <si>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</si>
  <si>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</si>
  <si>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</si>
  <si>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</si>
  <si>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</si>
  <si>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</si>
  <si>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</si>
  <si>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</si>
  <si>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</si>
  <si>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</si>
  <si>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</si>
  <si>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</si>
  <si>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</si>
  <si>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</si>
  <si>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</si>
  <si>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</si>
  <si>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</si>
  <si>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</si>
  <si>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</si>
  <si>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</si>
  <si>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</si>
  <si>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</si>
  <si>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</si>
  <si>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</si>
  <si>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</si>
  <si>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</si>
  <si>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</si>
  <si>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</si>
  <si>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</si>
  <si>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</si>
  <si>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</si>
  <si>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</si>
  <si>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</si>
  <si>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</si>
  <si>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</si>
  <si>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</si>
  <si>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</si>
  <si>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</si>
  <si>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</si>
  <si>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</si>
  <si>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</si>
  <si>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</si>
  <si>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</si>
  <si>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</si>
  <si>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</si>
  <si>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</si>
  <si>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</si>
  <si>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</si>
  <si>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</si>
  <si>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</si>
  <si>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</si>
  <si>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</si>
  <si>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</si>
  <si>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</si>
  <si>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</si>
  <si>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</si>
  <si>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</si>
  <si>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</si>
  <si>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</si>
  <si>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</si>
  <si>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</si>
  <si>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</si>
  <si>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</si>
  <si>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</si>
  <si>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</si>
  <si>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</si>
  <si>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</si>
  <si>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</si>
  <si>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</si>
  <si>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</si>
  <si>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</si>
  <si>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</si>
  <si>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</si>
  <si>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</si>
  <si>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</si>
  <si>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</si>
  <si>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</si>
  <si>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</si>
  <si>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</si>
  <si>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</si>
  <si>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</si>
  <si>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</si>
  <si>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</si>
  <si>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</si>
  <si>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</si>
  <si>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</si>
  <si>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</si>
  <si>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</si>
  <si>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</si>
  <si>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</si>
  <si>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</si>
  <si>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</si>
  <si>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</si>
  <si>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</si>
  <si>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</si>
  <si>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</si>
  <si>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</si>
  <si>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</si>
  <si>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</si>
  <si>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</si>
  <si>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</si>
  <si>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</si>
  <si>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</si>
  <si>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</si>
  <si>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</si>
  <si>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</si>
  <si>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</si>
  <si>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</si>
  <si>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</si>
  <si>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</si>
  <si>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</si>
  <si>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</si>
  <si>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</si>
  <si>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</si>
  <si>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</si>
  <si>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</si>
  <si>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</si>
  <si>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</si>
  <si>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</si>
  <si>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</si>
  <si>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</si>
  <si>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</si>
  <si>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</si>
  <si>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</si>
  <si>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</si>
  <si>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</si>
  <si>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</si>
  <si>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</si>
  <si>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</si>
  <si>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</si>
  <si>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</si>
  <si>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</si>
  <si>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</si>
  <si>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</si>
  <si>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</si>
  <si>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</si>
  <si>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</si>
  <si>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</si>
  <si>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</si>
  <si>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</si>
  <si>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</si>
  <si>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</si>
  <si>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</si>
  <si>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</si>
  <si>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</si>
  <si>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</si>
  <si>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</si>
  <si>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</si>
  <si>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</si>
  <si>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</si>
  <si>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</si>
  <si>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</si>
  <si>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</si>
  <si>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</si>
  <si>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</si>
  <si>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</si>
  <si>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</si>
  <si>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</si>
  <si>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</si>
  <si>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</si>
  <si>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</si>
  <si>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</si>
  <si>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</si>
  <si>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</si>
  <si>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</si>
  <si>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</si>
  <si>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</si>
  <si>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</si>
  <si>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</si>
  <si>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</si>
  <si>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</si>
  <si>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</si>
  <si>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</si>
  <si>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</si>
  <si>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</si>
  <si>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</si>
  <si>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</si>
  <si>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</si>
  <si>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</si>
  <si>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</si>
  <si>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</si>
  <si>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</si>
  <si>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</si>
  <si>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</si>
  <si>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</si>
  <si>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</si>
  <si>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</si>
  <si>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</si>
  <si>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</si>
  <si>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</si>
  <si>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</si>
  <si>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</si>
  <si>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</si>
  <si>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</si>
  <si>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</si>
  <si>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</si>
  <si>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</si>
  <si>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</si>
  <si>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</si>
  <si>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</si>
  <si>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</si>
  <si>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</si>
  <si>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</si>
  <si>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</si>
  <si>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</si>
  <si>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</si>
  <si>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</si>
  <si>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</si>
  <si>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</si>
  <si>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</si>
  <si>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</si>
  <si>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</si>
  <si>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</si>
  <si>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</si>
  <si>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</si>
  <si>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</si>
  <si>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</si>
  <si>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</si>
  <si>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</si>
  <si>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</si>
  <si>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</si>
  <si>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</si>
  <si>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</si>
  <si>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</si>
  <si>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</si>
  <si>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</si>
  <si>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</si>
  <si>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</si>
  <si>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</si>
  <si>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</si>
  <si>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</si>
  <si>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</si>
  <si>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</si>
  <si>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</si>
  <si>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</si>
  <si>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</si>
  <si>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</si>
  <si>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</si>
  <si>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</si>
  <si>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</si>
  <si>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</si>
  <si>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</si>
  <si>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</si>
  <si>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</si>
  <si>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</si>
  <si>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</si>
  <si>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</si>
  <si>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</si>
  <si>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</si>
  <si>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</si>
  <si>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</si>
  <si>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</si>
  <si>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</si>
  <si>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</si>
  <si>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</si>
  <si>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</si>
  <si>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</si>
  <si>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</si>
  <si>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</si>
  <si>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</si>
  <si>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</si>
  <si>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</si>
  <si>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</si>
  <si>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</si>
  <si>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</si>
  <si>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</si>
  <si>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</si>
  <si>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</si>
  <si>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</si>
  <si>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</si>
  <si>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</si>
  <si>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</si>
  <si>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</si>
  <si>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</si>
  <si>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</si>
  <si>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</si>
  <si>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</si>
  <si>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</si>
  <si>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</si>
  <si>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</si>
  <si>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</si>
  <si>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</si>
  <si>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</si>
  <si>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</si>
  <si>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</si>
  <si>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</si>
  <si>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</si>
  <si>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</si>
  <si>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</si>
  <si>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</si>
  <si>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</si>
  <si>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</si>
  <si>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</si>
  <si>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</si>
  <si>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</si>
  <si>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</si>
  <si>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</si>
  <si>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</si>
  <si>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</si>
  <si>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</si>
  <si>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</si>
  <si>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</si>
  <si>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</si>
  <si>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</si>
  <si>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</si>
  <si>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</si>
  <si>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</si>
  <si>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</si>
  <si>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</si>
  <si>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</si>
  <si>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</si>
  <si>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</si>
  <si>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</si>
  <si>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</si>
  <si>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</si>
  <si>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</si>
  <si>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</si>
  <si>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</si>
  <si>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</si>
  <si>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</si>
  <si>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</si>
  <si>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</si>
  <si>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</si>
  <si>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</si>
  <si>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</si>
  <si>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</si>
  <si>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</si>
  <si>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</si>
  <si>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</si>
  <si>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</si>
  <si>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</si>
  <si>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</si>
  <si>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</si>
  <si>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</si>
  <si>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</si>
  <si>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</si>
  <si>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</si>
  <si>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</si>
  <si>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</si>
  <si>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</si>
  <si>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</si>
  <si>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</si>
  <si>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</si>
  <si>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</si>
  <si>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</si>
  <si>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</si>
  <si>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</si>
  <si>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</si>
  <si>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</si>
  <si>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</si>
  <si>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</si>
  <si>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</si>
  <si>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</si>
  <si>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</si>
  <si>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</si>
  <si>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</si>
  <si>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</si>
  <si>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</si>
  <si>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</si>
  <si>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</si>
  <si>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</si>
  <si>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</si>
  <si>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</si>
  <si>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</si>
  <si>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</si>
  <si>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</si>
  <si>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</si>
  <si>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</si>
  <si>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</si>
  <si>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</si>
  <si>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</si>
  <si>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</si>
  <si>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</si>
  <si>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</si>
  <si>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</si>
  <si>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</si>
  <si>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</si>
  <si>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</si>
  <si>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</si>
  <si>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</si>
  <si>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</si>
  <si>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</si>
  <si>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</si>
  <si>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</si>
  <si>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</si>
  <si>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</si>
  <si>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</si>
  <si>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</si>
  <si>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</si>
  <si>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</si>
  <si>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</si>
  <si>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</si>
  <si>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</si>
  <si>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</si>
  <si>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</si>
  <si>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</si>
  <si>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</si>
  <si>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</si>
  <si>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</si>
  <si>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</si>
  <si>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</si>
  <si>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</si>
  <si>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</si>
  <si>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</si>
  <si>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</si>
  <si>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</si>
  <si>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</si>
  <si>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</si>
  <si>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</si>
  <si>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</si>
  <si>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</si>
  <si>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</si>
  <si>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</si>
  <si>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</si>
  <si>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</si>
  <si>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</si>
  <si>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</si>
  <si>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</si>
  <si>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</si>
  <si>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</si>
  <si>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</si>
  <si>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</si>
  <si>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</si>
  <si>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</si>
  <si>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</si>
  <si>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</si>
  <si>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</si>
  <si>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</si>
  <si>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</si>
  <si>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</si>
  <si>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</si>
  <si>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</si>
  <si>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</si>
  <si>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</si>
  <si>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</si>
  <si>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</si>
  <si>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</si>
  <si>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</si>
  <si>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</si>
  <si>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</si>
  <si>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</si>
  <si>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</si>
  <si>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</si>
  <si>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</si>
  <si>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</si>
  <si>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</si>
  <si>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</si>
  <si>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</si>
  <si>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</si>
  <si>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</si>
  <si>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</si>
  <si>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</si>
  <si>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</si>
  <si>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</si>
  <si>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</si>
  <si>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</si>
  <si>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</si>
  <si>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</si>
  <si>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</si>
  <si>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</si>
  <si>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</si>
  <si>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</si>
  <si>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</si>
  <si>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</si>
  <si>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</si>
  <si>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</si>
  <si>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</si>
  <si>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</si>
  <si>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</si>
  <si>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</si>
  <si>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</si>
  <si>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</si>
  <si>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</si>
  <si>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</si>
  <si>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</si>
  <si>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</si>
  <si>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</si>
  <si>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</si>
  <si>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</si>
  <si>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</si>
  <si>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</si>
  <si>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</si>
  <si>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</si>
  <si>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</si>
  <si>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</si>
  <si>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</si>
  <si>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</si>
  <si>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</si>
  <si>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</si>
  <si>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</si>
  <si>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</si>
  <si>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</si>
  <si>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</si>
  <si>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</si>
  <si>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</si>
  <si>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</si>
  <si>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</si>
  <si>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</si>
  <si>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</si>
  <si>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</si>
  <si>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</si>
  <si>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</si>
  <si>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</si>
  <si>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</si>
  <si>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</si>
  <si>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</si>
  <si>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</si>
  <si>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</si>
  <si>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</si>
  <si>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</si>
  <si>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</si>
  <si>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</si>
  <si>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</si>
  <si>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</si>
  <si>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</si>
  <si>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</si>
  <si>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</si>
  <si>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</si>
  <si>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</si>
  <si>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</si>
  <si>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</si>
  <si>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</si>
  <si>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</si>
  <si>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</si>
  <si>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</si>
  <si>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</si>
  <si>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</si>
  <si>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</si>
  <si>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</si>
  <si>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</si>
  <si>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</si>
  <si>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</si>
  <si>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</si>
  <si>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</si>
  <si>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</si>
  <si>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</si>
  <si>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</si>
  <si>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</si>
  <si>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</si>
  <si>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</si>
  <si>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</si>
  <si>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</si>
  <si>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</si>
  <si>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</si>
  <si>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</si>
  <si>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</si>
  <si>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</si>
  <si>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</si>
  <si>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</si>
  <si>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</si>
  <si>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</si>
  <si>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</si>
  <si>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</si>
  <si>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</si>
  <si>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</si>
  <si>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</si>
  <si>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</si>
  <si>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</si>
  <si>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</si>
  <si>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</si>
  <si>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</si>
  <si>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</si>
  <si>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</si>
  <si>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</si>
  <si>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</si>
  <si>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</si>
  <si>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</si>
  <si>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</si>
  <si>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</si>
  <si>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</si>
  <si>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</si>
  <si>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</si>
  <si>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</si>
  <si>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</si>
  <si>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</si>
  <si>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</si>
  <si>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</si>
  <si>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</si>
  <si>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</si>
  <si>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</si>
  <si>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</si>
  <si>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</si>
  <si>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</si>
  <si>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</si>
  <si>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</si>
  <si>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</si>
  <si>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</si>
  <si>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</si>
  <si>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</si>
  <si>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</si>
  <si>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</si>
  <si>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</si>
  <si>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</si>
  <si>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</si>
  <si>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</si>
  <si>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</si>
  <si>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</si>
  <si>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</si>
  <si>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</si>
  <si>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</si>
  <si>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</si>
  <si>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</si>
  <si>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</si>
  <si>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</si>
  <si>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</si>
  <si>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</si>
  <si>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</si>
  <si>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</si>
  <si>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</si>
  <si>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</si>
  <si>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</si>
  <si>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</si>
  <si>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</si>
  <si>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</si>
  <si>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</si>
  <si>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</si>
  <si>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</si>
  <si>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</si>
  <si>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</si>
  <si>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</si>
  <si>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</si>
  <si>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</si>
  <si>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</si>
  <si>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</si>
  <si>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</si>
  <si>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</si>
  <si>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</si>
  <si>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</si>
  <si>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</si>
  <si>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</si>
  <si>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</si>
  <si>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</si>
  <si>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</si>
  <si>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</si>
  <si>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</si>
  <si>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</si>
  <si>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</si>
  <si>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</si>
  <si>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</si>
  <si>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</si>
  <si>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</si>
  <si>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</si>
  <si>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</si>
  <si>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</si>
  <si>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</si>
  <si>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</si>
  <si>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</si>
  <si>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</si>
  <si>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</si>
  <si>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</si>
  <si>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</si>
  <si>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</si>
  <si>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</si>
  <si>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</si>
  <si>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</si>
  <si>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</si>
  <si>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</si>
  <si>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</si>
  <si>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</si>
  <si>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</si>
  <si>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</si>
  <si>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</si>
  <si>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</si>
  <si>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</si>
  <si>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</si>
  <si>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</si>
  <si>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</si>
  <si>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</si>
  <si>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</si>
  <si>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</si>
  <si>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</si>
  <si>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</si>
  <si>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</si>
  <si>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</si>
  <si>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</si>
  <si>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</si>
  <si>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</si>
  <si>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</si>
  <si>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</si>
  <si>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</si>
  <si>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</si>
  <si>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</si>
  <si>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</si>
  <si>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</si>
  <si>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</si>
  <si>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</si>
  <si>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</si>
  <si>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</si>
  <si>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</si>
  <si>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</si>
  <si>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</si>
  <si>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</si>
  <si>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</si>
  <si>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</si>
  <si>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</si>
  <si>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</si>
  <si>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</si>
  <si>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</si>
  <si>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</si>
  <si>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</si>
  <si>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</si>
  <si>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</si>
  <si>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</si>
  <si>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</si>
  <si>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</si>
  <si>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</si>
  <si>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</si>
  <si>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</si>
  <si>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</si>
  <si>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</si>
  <si>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</si>
  <si>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</si>
  <si>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</si>
  <si>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</si>
  <si>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</si>
  <si>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</si>
  <si>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</si>
  <si>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</si>
  <si>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</si>
  <si>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</si>
  <si>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</si>
  <si>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</si>
  <si>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</si>
  <si>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</si>
  <si>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</si>
  <si>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</si>
  <si>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</si>
  <si>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</si>
  <si>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</si>
  <si>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</si>
  <si>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</si>
  <si>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</si>
  <si>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</si>
  <si>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</si>
  <si>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</si>
  <si>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</si>
  <si>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</si>
  <si>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</si>
  <si>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</si>
  <si>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</si>
  <si>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</si>
  <si>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</si>
  <si>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</si>
  <si>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</si>
  <si>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</si>
  <si>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</si>
  <si>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</si>
  <si>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</si>
  <si>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</si>
  <si>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</si>
  <si>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</si>
  <si>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</si>
  <si>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</si>
  <si>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</si>
  <si>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</si>
  <si>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</si>
  <si>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</si>
  <si>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</si>
  <si>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</si>
  <si>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</si>
  <si>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</si>
  <si>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</si>
  <si>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</si>
  <si>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</si>
  <si>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</si>
  <si>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</si>
  <si>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</si>
  <si>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</si>
  <si>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</si>
  <si>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</si>
  <si>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</si>
  <si>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</si>
  <si>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</si>
  <si>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</si>
  <si>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</si>
  <si>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</si>
  <si>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</si>
  <si>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</si>
  <si>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</si>
  <si>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</si>
  <si>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</si>
  <si>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</si>
  <si>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</si>
  <si>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</si>
  <si>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</si>
  <si>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</si>
  <si>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</si>
  <si>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</si>
  <si>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</si>
  <si>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</si>
  <si>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</si>
  <si>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</si>
  <si>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</si>
  <si>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</si>
  <si>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</si>
  <si>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</si>
  <si>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</si>
  <si>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</si>
  <si>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</si>
  <si>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</si>
  <si>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</si>
  <si>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</si>
  <si>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</si>
  <si>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</si>
  <si>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</si>
  <si>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</si>
  <si>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</si>
  <si>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</si>
  <si>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</si>
  <si>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</si>
  <si>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</si>
  <si>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</si>
  <si>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</si>
  <si>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</si>
  <si>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</si>
  <si>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</si>
  <si>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</si>
  <si>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</si>
  <si>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</si>
  <si>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</si>
  <si>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</si>
  <si>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</si>
  <si>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</si>
  <si>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</si>
  <si>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</si>
  <si>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</si>
  <si>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</si>
  <si>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</si>
  <si>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</si>
  <si>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</si>
  <si>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</si>
  <si>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</si>
  <si>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</si>
  <si>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</si>
  <si>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</si>
  <si>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</si>
  <si>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</si>
  <si>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</si>
  <si>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</si>
  <si>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</si>
  <si>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</si>
  <si>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</si>
  <si>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</si>
  <si>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</si>
  <si>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</si>
  <si>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</si>
  <si>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</si>
  <si>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</si>
  <si>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</si>
  <si>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</si>
  <si>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</si>
  <si>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</si>
  <si>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</si>
  <si>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</si>
  <si>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</si>
  <si>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</si>
  <si>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</si>
  <si>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</si>
  <si>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</si>
  <si>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</si>
  <si>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</si>
  <si>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</si>
  <si>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</si>
  <si>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</si>
  <si>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</si>
  <si>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</si>
  <si>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</si>
  <si>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</si>
  <si>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</si>
  <si>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</si>
  <si>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</si>
  <si>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</si>
  <si>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</si>
  <si>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</si>
  <si>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</si>
  <si>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</si>
  <si>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</si>
  <si>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</si>
  <si>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</si>
  <si>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</si>
  <si>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</si>
  <si>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</si>
  <si>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</si>
  <si>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</si>
  <si>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</si>
  <si>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</si>
  <si>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</si>
  <si>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</si>
  <si>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</si>
  <si>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</si>
  <si>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</si>
  <si>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</si>
  <si>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</si>
  <si>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</si>
  <si>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</si>
  <si>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</si>
  <si>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</si>
  <si>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</si>
  <si>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</si>
  <si>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</si>
  <si>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</si>
  <si>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</si>
  <si>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</si>
  <si>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</si>
  <si>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</si>
  <si>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</si>
  <si>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</si>
  <si>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</si>
  <si>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</si>
  <si>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</si>
  <si>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</si>
  <si>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</si>
  <si>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</si>
  <si>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</si>
  <si>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</si>
  <si>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</si>
  <si>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</si>
  <si>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</si>
  <si>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</si>
  <si>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</si>
  <si>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</si>
  <si>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</si>
  <si>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</si>
  <si>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</si>
  <si>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</si>
  <si>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</si>
  <si>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</si>
  <si>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</si>
  <si>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</si>
  <si>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</si>
  <si>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</si>
  <si>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</si>
  <si>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</si>
  <si>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</si>
  <si>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</si>
  <si>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</si>
  <si>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</si>
  <si>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</si>
  <si>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</si>
  <si>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</si>
  <si>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</si>
  <si>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</si>
  <si>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</si>
  <si>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</si>
  <si>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</si>
  <si>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</si>
  <si>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</si>
  <si>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</si>
  <si>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</si>
  <si>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</si>
  <si>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</si>
  <si>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</si>
  <si>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</si>
  <si>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</si>
  <si>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</si>
  <si>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</si>
  <si>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</si>
  <si>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</si>
  <si>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</si>
  <si>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</si>
  <si>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</si>
  <si>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</si>
  <si>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</si>
  <si>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</si>
  <si>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</si>
  <si>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</si>
  <si>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</si>
  <si>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</si>
  <si>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</si>
  <si>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</si>
  <si>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</si>
  <si>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</si>
  <si>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</si>
  <si>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</si>
  <si>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</si>
  <si>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</si>
  <si>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</si>
  <si>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</si>
  <si>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</si>
  <si>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</si>
  <si>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</si>
  <si>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</si>
  <si>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</si>
  <si>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</si>
  <si>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</si>
  <si>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</si>
  <si>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</si>
  <si>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</si>
  <si>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</si>
  <si>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</si>
  <si>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</si>
  <si>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</si>
  <si>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</si>
  <si>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</si>
  <si>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</si>
  <si>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</si>
  <si>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</si>
  <si>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</si>
  <si>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</si>
  <si>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</si>
  <si>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</si>
  <si>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</si>
  <si>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</si>
  <si>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</si>
  <si>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</si>
  <si>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</si>
  <si>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</si>
  <si>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</si>
  <si>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</si>
  <si>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</si>
  <si>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</si>
  <si>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</si>
  <si>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</si>
  <si>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</si>
  <si>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</si>
  <si>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</si>
  <si>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</si>
  <si>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</si>
  <si>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</si>
  <si>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</si>
  <si>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</si>
  <si>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</si>
  <si>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</si>
  <si>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</si>
  <si>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</si>
  <si>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</si>
  <si>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</si>
  <si>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</si>
  <si>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</si>
  <si>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</si>
  <si>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</si>
  <si>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</si>
  <si>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</si>
  <si>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</si>
  <si>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</si>
  <si>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</si>
  <si>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</si>
  <si>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</si>
  <si>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</si>
  <si>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</si>
  <si>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</si>
  <si>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</si>
  <si>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</si>
  <si>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</si>
  <si>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</si>
  <si>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</si>
  <si>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</si>
  <si>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</si>
  <si>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</si>
  <si>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</si>
  <si>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</si>
  <si>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</si>
  <si>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</si>
  <si>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</si>
  <si>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</si>
  <si>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</si>
  <si>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</si>
  <si>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</si>
  <si>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</si>
  <si>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</si>
  <si>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</si>
  <si>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</si>
  <si>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</si>
  <si>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</si>
  <si>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</si>
  <si>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</si>
  <si>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</si>
  <si>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</si>
  <si>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</si>
  <si>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</si>
  <si>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</si>
  <si>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</si>
  <si>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</si>
  <si>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</si>
  <si>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</si>
  <si>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</si>
  <si>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</si>
  <si>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</si>
  <si>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</si>
  <si>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</si>
  <si>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</si>
  <si>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</si>
  <si>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</si>
  <si>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</si>
  <si>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</si>
  <si>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</si>
  <si>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</si>
  <si>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</si>
  <si>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</si>
  <si>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</si>
  <si>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</si>
  <si>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</si>
  <si>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</si>
  <si>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</si>
  <si>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</si>
  <si>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</si>
  <si>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</si>
  <si>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</si>
  <si>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</si>
  <si>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</si>
  <si>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</si>
  <si>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</si>
  <si>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</si>
  <si>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</si>
  <si>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</si>
  <si>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</si>
  <si>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</si>
  <si>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</si>
  <si>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</si>
  <si>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</si>
  <si>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</si>
  <si>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</si>
  <si>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</si>
  <si>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</si>
  <si>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</si>
  <si>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</si>
  <si>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</si>
  <si>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</si>
  <si>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</si>
  <si>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</si>
  <si>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</si>
  <si>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</si>
  <si>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</si>
  <si>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</si>
  <si>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</si>
  <si>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</si>
  <si>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</si>
  <si>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</si>
  <si>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</si>
  <si>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</si>
  <si>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</si>
  <si>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</si>
  <si>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</si>
  <si>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</si>
  <si>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</si>
  <si>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</si>
  <si>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</si>
  <si>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</si>
  <si>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</si>
  <si>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</si>
  <si>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</si>
  <si>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</si>
  <si>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</si>
  <si>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</si>
  <si>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</si>
  <si>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</si>
  <si>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</si>
  <si>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</si>
  <si>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</si>
  <si>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</si>
  <si>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</si>
  <si>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</si>
  <si>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</si>
  <si>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</si>
  <si>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</si>
  <si>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</si>
  <si>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</si>
  <si>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</si>
  <si>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</si>
  <si>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</si>
  <si>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</si>
  <si>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</si>
  <si>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</si>
  <si>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</si>
  <si>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</si>
  <si>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</si>
  <si>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</si>
  <si>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</si>
  <si>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</si>
  <si>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</si>
  <si>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</si>
  <si>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</si>
  <si>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</si>
  <si>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</si>
  <si>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</si>
  <si>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</si>
  <si>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</si>
  <si>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</si>
  <si>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</si>
  <si>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</si>
  <si>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</si>
  <si>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</si>
  <si>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</si>
  <si>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</si>
  <si>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</si>
  <si>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</si>
  <si>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</si>
  <si>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</si>
  <si>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</si>
  <si>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</si>
  <si>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</si>
  <si>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</si>
  <si>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</si>
  <si>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</si>
  <si>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</si>
  <si>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</si>
  <si>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</si>
  <si>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</si>
  <si>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</si>
  <si>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</si>
  <si>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</si>
  <si>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</si>
  <si>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</si>
  <si>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</si>
  <si>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</si>
  <si>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</si>
  <si>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</si>
  <si>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</si>
  <si>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</si>
  <si>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</si>
  <si>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</si>
  <si>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</si>
  <si>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</si>
  <si>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</si>
  <si>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</si>
  <si>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</si>
  <si>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</si>
  <si>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</si>
  <si>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</si>
  <si>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</si>
  <si>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</si>
  <si>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</si>
  <si>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</si>
  <si>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</si>
  <si>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</si>
  <si>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</si>
  <si>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</si>
  <si>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</si>
  <si>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</si>
  <si>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</si>
  <si>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</si>
  <si>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</si>
  <si>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</si>
  <si>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</si>
  <si>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</si>
  <si>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</si>
  <si>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</si>
  <si>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</si>
  <si>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</si>
  <si>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</si>
  <si>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</si>
  <si>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</si>
  <si>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</si>
  <si>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</si>
  <si>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</si>
  <si>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</si>
  <si>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</si>
  <si>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</si>
  <si>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</si>
  <si>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</si>
  <si>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</si>
  <si>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</si>
  <si>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</si>
  <si>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</si>
  <si>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</si>
  <si>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</si>
  <si>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</si>
  <si>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</si>
  <si>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</si>
  <si>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</si>
  <si>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</si>
  <si>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</si>
  <si>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</si>
  <si>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</si>
  <si>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</si>
  <si>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</si>
  <si>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</si>
  <si>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</si>
  <si>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</si>
  <si>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</si>
  <si>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</si>
  <si>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</si>
  <si>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</si>
  <si>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</si>
  <si>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</si>
  <si>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</si>
  <si>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</si>
  <si>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</si>
  <si>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</si>
  <si>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</si>
  <si>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</si>
  <si>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</si>
  <si>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</si>
  <si>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</si>
  <si>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</si>
  <si>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</si>
  <si>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</si>
  <si>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</si>
  <si>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</si>
  <si>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</si>
  <si>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</si>
  <si>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</si>
  <si>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</si>
  <si>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</si>
  <si>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</si>
  <si>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</si>
  <si>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</si>
  <si>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</si>
  <si>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</si>
  <si>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</si>
  <si>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</si>
  <si>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</si>
  <si>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</si>
  <si>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</si>
  <si>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</si>
  <si>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</si>
  <si>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</si>
  <si>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</si>
  <si>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</si>
  <si>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</si>
  <si>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</si>
  <si>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</si>
  <si>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</si>
  <si>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</si>
  <si>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</si>
  <si>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</si>
  <si>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</si>
  <si>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</si>
  <si>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</si>
  <si>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</si>
  <si>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</si>
  <si>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</si>
  <si>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</si>
  <si>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</si>
  <si>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</si>
  <si>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</si>
  <si>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</si>
  <si>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</si>
  <si>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</si>
  <si>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</si>
  <si>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</si>
  <si>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</si>
  <si>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</si>
  <si>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</si>
  <si>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</si>
  <si>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</si>
  <si>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</si>
  <si>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</si>
  <si>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</si>
  <si>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</si>
  <si>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</si>
  <si>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</si>
  <si>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</si>
  <si>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</si>
  <si>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</si>
  <si>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</si>
  <si>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</si>
  <si>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</si>
  <si>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</si>
  <si>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</si>
  <si>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</si>
  <si>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</si>
  <si>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</si>
  <si>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</si>
  <si>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</si>
  <si>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</si>
  <si>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</si>
  <si>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</si>
  <si>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</si>
  <si>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</si>
  <si>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</si>
  <si>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</si>
  <si>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</si>
  <si>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</si>
  <si>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</si>
  <si>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</si>
  <si>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</si>
  <si>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</si>
  <si>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</si>
  <si>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</si>
  <si>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</si>
  <si>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</si>
  <si>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</si>
  <si>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</si>
  <si>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</si>
  <si>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</si>
  <si>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</si>
  <si>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</si>
  <si>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</si>
  <si>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</si>
  <si>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</si>
  <si>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</si>
  <si>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</si>
  <si>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</si>
  <si>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</si>
  <si>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</si>
  <si>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</si>
  <si>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</si>
  <si>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</si>
  <si>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</si>
  <si>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</si>
  <si>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</si>
  <si>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</si>
  <si>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</si>
  <si>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</si>
  <si>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</si>
  <si>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</si>
  <si>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</si>
  <si>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</si>
  <si>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</si>
  <si>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</si>
  <si>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</si>
  <si>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</si>
  <si>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</si>
  <si>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</si>
  <si>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</si>
  <si>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</si>
  <si>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</si>
  <si>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</si>
  <si>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</si>
  <si>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</si>
  <si>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</si>
  <si>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</si>
  <si>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</si>
  <si>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</si>
  <si>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</si>
  <si>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</si>
  <si>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</si>
  <si>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</si>
  <si>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</si>
  <si>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</si>
  <si>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</si>
  <si>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</si>
  <si>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</si>
  <si>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</si>
  <si>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</si>
  <si>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</si>
  <si>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</si>
  <si>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</si>
  <si>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</si>
  <si>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</si>
  <si>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</si>
  <si>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</si>
  <si>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</si>
  <si>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</si>
  <si>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</si>
  <si>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</si>
  <si>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</si>
  <si>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</si>
  <si>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</si>
  <si>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</si>
  <si>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</si>
  <si>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</si>
  <si>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</si>
  <si>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</si>
  <si>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</si>
  <si>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</si>
  <si>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</si>
  <si>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</si>
  <si>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</si>
  <si>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</si>
  <si>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</si>
  <si>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</si>
  <si>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</si>
  <si>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</si>
  <si>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</si>
  <si>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</si>
  <si>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</si>
  <si>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</si>
  <si>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</si>
  <si>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</si>
  <si>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</si>
  <si>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</si>
  <si>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</si>
  <si>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</si>
  <si>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</si>
  <si>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</si>
  <si>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</si>
  <si>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</si>
  <si>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</si>
  <si>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</si>
  <si>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</si>
  <si>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</si>
  <si>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</si>
  <si>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</si>
  <si>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</si>
  <si>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</si>
  <si>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</si>
  <si>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</si>
  <si>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</si>
  <si>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</si>
  <si>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</si>
  <si>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</si>
  <si>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</si>
  <si>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</si>
  <si>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</si>
  <si>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</si>
  <si>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</si>
  <si>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</si>
  <si>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</si>
  <si>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</si>
  <si>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</si>
  <si>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</si>
  <si>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</si>
  <si>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</si>
  <si>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</si>
  <si>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</si>
  <si>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</si>
  <si>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</si>
  <si>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</si>
  <si>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</si>
  <si>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</si>
  <si>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</si>
  <si>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</si>
  <si>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</si>
  <si>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</si>
  <si>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</si>
  <si>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</si>
  <si>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</si>
  <si>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</si>
  <si>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</si>
  <si>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</si>
  <si>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</si>
  <si>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</si>
  <si>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</si>
  <si>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</si>
  <si>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</si>
  <si>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</si>
  <si>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</si>
  <si>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</si>
  <si>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</si>
  <si>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</si>
  <si>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</si>
  <si>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</si>
  <si>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</si>
  <si>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</si>
  <si>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</si>
  <si>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</si>
  <si>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</si>
  <si>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</si>
  <si>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</si>
  <si>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</si>
  <si>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</si>
  <si>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</si>
  <si>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</si>
  <si>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</si>
  <si>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</si>
  <si>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</si>
  <si>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</si>
  <si>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</si>
  <si>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</si>
  <si>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</si>
  <si>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</si>
  <si>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</si>
  <si>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</si>
  <si>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</si>
  <si>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</si>
  <si>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</si>
  <si>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</si>
  <si>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</si>
  <si>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</si>
  <si>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</si>
  <si>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</si>
  <si>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</si>
  <si>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</si>
  <si>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</si>
  <si>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</si>
  <si>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</si>
  <si>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</si>
  <si>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</si>
  <si>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</si>
  <si>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</si>
  <si>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</si>
  <si>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</si>
  <si>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</si>
  <si>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</si>
  <si>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</si>
  <si>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</si>
  <si>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</si>
  <si>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</si>
  <si>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</si>
  <si>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</si>
  <si>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</si>
  <si>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</si>
  <si>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</si>
  <si>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</si>
  <si>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</si>
  <si>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</si>
  <si>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</si>
  <si>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</si>
  <si>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</si>
  <si>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</si>
  <si>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</si>
  <si>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</si>
  <si>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</si>
  <si>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</si>
  <si>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</si>
  <si>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</si>
  <si>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</si>
  <si>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</si>
  <si>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</si>
  <si>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</si>
  <si>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</si>
  <si>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</si>
  <si>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</si>
  <si>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</si>
  <si>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</si>
  <si>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</si>
  <si>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</si>
  <si>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</si>
  <si>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</si>
  <si>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</si>
  <si>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</si>
  <si>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</si>
  <si>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</si>
  <si>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</si>
  <si>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</si>
  <si>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</si>
  <si>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</si>
  <si>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</si>
  <si>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</si>
  <si>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</si>
  <si>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</si>
  <si>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</si>
  <si>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</si>
  <si>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</si>
  <si>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</si>
  <si>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</si>
  <si>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</si>
  <si>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</si>
  <si>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</si>
  <si>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</si>
  <si>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</si>
  <si>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</si>
  <si>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</si>
  <si>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</si>
  <si>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</si>
  <si>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</si>
  <si>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</si>
  <si>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</si>
  <si>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</si>
  <si>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</si>
  <si>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</si>
  <si>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</si>
  <si>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</si>
  <si>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</si>
  <si>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</si>
  <si>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</si>
  <si>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</si>
  <si>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</si>
  <si>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</si>
  <si>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</si>
  <si>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</si>
  <si>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</si>
  <si>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</si>
  <si>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</si>
  <si>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</si>
  <si>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</si>
  <si>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</si>
  <si>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</si>
  <si>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</si>
  <si>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</si>
  <si>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</si>
  <si>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</si>
  <si>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</si>
  <si>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</si>
  <si>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</si>
  <si>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</si>
  <si>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</si>
  <si>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</si>
  <si>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</si>
  <si>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</si>
  <si>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</si>
  <si>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</si>
  <si>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</si>
  <si>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</si>
  <si>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</si>
  <si>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</si>
  <si>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</si>
  <si>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</si>
  <si>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</si>
  <si>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</si>
  <si>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</si>
  <si>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</si>
  <si>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</si>
  <si>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</si>
  <si>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</si>
  <si>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</si>
  <si>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</si>
  <si>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</si>
  <si>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</si>
  <si>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</si>
  <si>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</si>
  <si>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</si>
  <si>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</si>
  <si>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</si>
  <si>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</si>
  <si>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</si>
  <si>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</si>
  <si>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</si>
  <si>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</si>
  <si>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</si>
  <si>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</si>
  <si>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</si>
  <si>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</si>
  <si>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</si>
  <si>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</si>
  <si>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</si>
  <si>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</si>
  <si>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</si>
  <si>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</si>
  <si>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</si>
  <si>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</si>
  <si>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</si>
  <si>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</si>
  <si>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</si>
  <si>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</si>
  <si>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</si>
  <si>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</si>
  <si>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</si>
  <si>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</si>
  <si>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</si>
  <si>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</si>
  <si>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</si>
  <si>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</si>
  <si>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</si>
  <si>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</si>
  <si>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</si>
  <si>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</si>
  <si>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</si>
  <si>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</si>
  <si>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</si>
  <si>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</si>
  <si>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</si>
  <si>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</si>
  <si>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</si>
  <si>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</si>
  <si>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</si>
  <si>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</si>
  <si>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</si>
  <si>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</si>
  <si>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</si>
  <si>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</si>
  <si>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</si>
  <si>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</si>
  <si>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</si>
  <si>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</si>
  <si>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</si>
  <si>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</si>
  <si>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</si>
  <si>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</si>
  <si>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</si>
  <si>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</si>
  <si>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</si>
  <si>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</si>
  <si>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</si>
  <si>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</si>
  <si>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</si>
  <si>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</si>
  <si>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</si>
  <si>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</si>
  <si>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</si>
  <si>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</si>
  <si>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</si>
  <si>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</si>
  <si>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</si>
  <si>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</si>
  <si>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</si>
  <si>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</si>
  <si>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</si>
  <si>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</si>
  <si>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</si>
  <si>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</si>
  <si>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</si>
  <si>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</si>
  <si>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</si>
  <si>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</si>
  <si>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</si>
  <si>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</si>
  <si>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</si>
  <si>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</si>
  <si>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</si>
  <si>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</si>
  <si>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</si>
  <si>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</si>
  <si>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</si>
  <si>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</si>
  <si>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</si>
  <si>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</si>
  <si>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</si>
  <si>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</si>
  <si>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</si>
  <si>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</si>
  <si>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</si>
  <si>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</si>
  <si>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</si>
  <si>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</si>
  <si>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</si>
  <si>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</si>
  <si>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</si>
  <si>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</si>
  <si>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</si>
  <si>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</si>
  <si>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</si>
  <si>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</si>
  <si>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</si>
  <si>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</si>
  <si>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</si>
  <si>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</si>
  <si>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</si>
  <si>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</si>
  <si>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</si>
  <si>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</si>
  <si>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</si>
  <si>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</si>
  <si>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</si>
  <si>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</si>
  <si>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</si>
  <si>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</si>
  <si>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</si>
  <si>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</si>
  <si>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</si>
  <si>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</si>
  <si>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</si>
  <si>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</si>
  <si>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</si>
  <si>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</si>
  <si>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</si>
  <si>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</si>
  <si>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</si>
  <si>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</si>
  <si>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</si>
  <si>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</si>
  <si>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</si>
  <si>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</si>
  <si>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</si>
  <si>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</si>
  <si>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</si>
  <si>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</si>
  <si>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</si>
  <si>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</si>
  <si>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</si>
  <si>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</si>
  <si>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</si>
  <si>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</si>
  <si>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</si>
  <si>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</si>
  <si>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</si>
  <si>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</si>
  <si>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</si>
  <si>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</si>
  <si>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</si>
  <si>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</si>
  <si>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</si>
  <si>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</si>
  <si>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</si>
  <si>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</si>
  <si>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</si>
  <si>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</si>
  <si>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</si>
  <si>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</si>
  <si>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</si>
  <si>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</si>
  <si>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</si>
  <si>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</si>
  <si>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</si>
  <si>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</si>
  <si>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</si>
  <si>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</si>
  <si>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</si>
  <si>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</si>
  <si>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</si>
  <si>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</si>
  <si>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</si>
  <si>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</si>
  <si>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</si>
  <si>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</si>
  <si>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</si>
  <si>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</si>
  <si>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</si>
  <si>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</si>
  <si>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</si>
  <si>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</si>
  <si>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</si>
  <si>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</si>
  <si>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</si>
  <si>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</si>
  <si>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</si>
  <si>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</si>
  <si>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</si>
  <si>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</si>
  <si>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</si>
  <si>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</si>
  <si>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</si>
  <si>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</si>
  <si>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</si>
  <si>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</si>
  <si>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</si>
  <si>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</si>
  <si>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</si>
  <si>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</si>
  <si>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</si>
  <si>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</si>
  <si>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</si>
  <si>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</si>
  <si>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</si>
  <si>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</si>
  <si>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</si>
  <si>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</si>
  <si>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</si>
  <si>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</si>
  <si>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</si>
  <si>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</si>
  <si>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</si>
  <si>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</si>
  <si>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</si>
  <si>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</si>
  <si>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</si>
  <si>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</si>
  <si>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</si>
  <si>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</si>
  <si>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</si>
  <si>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</si>
  <si>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</si>
  <si>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</si>
  <si>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</si>
  <si>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</si>
  <si>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</si>
  <si>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</si>
  <si>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</si>
  <si>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</si>
  <si>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</si>
  <si>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</si>
  <si>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</si>
  <si>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</si>
  <si>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</si>
  <si>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</si>
  <si>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</si>
  <si>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</si>
  <si>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</si>
  <si>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</si>
  <si>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</si>
  <si>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</si>
  <si>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</si>
  <si>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</si>
  <si>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</si>
  <si>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</si>
  <si>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</si>
  <si>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</si>
  <si>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</si>
  <si>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</si>
  <si>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</si>
  <si>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</si>
  <si>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</si>
  <si>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</si>
  <si>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</si>
  <si>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</si>
  <si>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</si>
  <si>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</si>
  <si>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</si>
  <si>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</si>
  <si>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</si>
  <si>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</si>
  <si>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</si>
  <si>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</si>
  <si>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</si>
  <si>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</si>
  <si>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</si>
  <si>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</si>
  <si>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</si>
  <si>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</si>
  <si>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</si>
  <si>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</si>
  <si>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</si>
  <si>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</si>
  <si>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</si>
  <si>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</si>
  <si>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</si>
  <si>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</si>
  <si>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</si>
  <si>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</si>
  <si>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</si>
  <si>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</si>
  <si>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</si>
  <si>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</si>
  <si>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</si>
  <si>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</si>
  <si>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</si>
  <si>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</si>
  <si>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</si>
  <si>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</si>
  <si>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</si>
  <si>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</si>
  <si>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</si>
  <si>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</si>
  <si>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</si>
  <si>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</si>
  <si>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</si>
  <si>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</si>
  <si>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</si>
  <si>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</si>
  <si>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</si>
  <si>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</si>
  <si>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</si>
  <si>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</si>
  <si>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</si>
  <si>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</si>
  <si>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</si>
  <si>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</si>
  <si>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</si>
  <si>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</si>
  <si>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</si>
  <si>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</si>
  <si>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</si>
  <si>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</si>
  <si>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</si>
  <si>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</si>
  <si>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</si>
  <si>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</si>
  <si>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</si>
  <si>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</si>
  <si>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</si>
  <si>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</si>
  <si>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</si>
  <si>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</si>
  <si>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</si>
  <si>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</si>
  <si>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</si>
  <si>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</si>
  <si>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</si>
  <si>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</si>
  <si>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</si>
  <si>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</si>
  <si>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</si>
  <si>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</si>
  <si>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</si>
  <si>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</si>
  <si>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</si>
  <si>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</si>
  <si>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</si>
  <si>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</si>
  <si>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</si>
  <si>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</si>
  <si>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</si>
  <si>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</si>
  <si>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</si>
  <si>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</si>
  <si>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</si>
  <si>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</si>
  <si>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</si>
  <si>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</si>
  <si>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</si>
  <si>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</si>
  <si>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</si>
  <si>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</si>
  <si>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</si>
  <si>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</si>
  <si>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</si>
  <si>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</si>
  <si>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</si>
  <si>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</si>
  <si>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</si>
  <si>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</si>
  <si>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</si>
  <si>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</si>
  <si>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</si>
  <si>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</si>
  <si>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</si>
  <si>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</si>
  <si>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</si>
  <si>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</si>
  <si>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</si>
  <si>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</si>
  <si>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</si>
  <si>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</si>
  <si>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</si>
  <si>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</si>
  <si>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</si>
  <si>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</si>
  <si>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</si>
  <si>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</si>
  <si>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</si>
  <si>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</si>
  <si>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</si>
  <si>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</si>
  <si>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</si>
  <si>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</si>
  <si>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</si>
  <si>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</si>
  <si>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</si>
  <si>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</si>
  <si>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</si>
  <si>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</si>
  <si>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</si>
  <si>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</si>
  <si>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</si>
  <si>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</si>
  <si>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</si>
  <si>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</si>
  <si>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</si>
  <si>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</si>
  <si>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</si>
  <si>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</si>
  <si>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</si>
  <si>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</si>
  <si>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</si>
  <si>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</si>
  <si>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</si>
  <si>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</si>
  <si>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</si>
  <si>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</si>
  <si>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</si>
  <si>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</si>
  <si>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</si>
  <si>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</si>
  <si>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</si>
  <si>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</si>
  <si>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</si>
  <si>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</si>
  <si>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</si>
  <si>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</si>
  <si>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</si>
  <si>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</si>
  <si>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</si>
  <si>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</si>
  <si>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</si>
  <si>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</si>
  <si>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</si>
  <si>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</si>
  <si>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</si>
  <si>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</si>
  <si>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</si>
  <si>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</si>
  <si>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</si>
  <si>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</si>
  <si>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</si>
  <si>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</si>
  <si>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</si>
  <si>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</si>
  <si>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</si>
  <si>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</si>
  <si>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</si>
  <si>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</si>
  <si>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</si>
  <si>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</si>
  <si>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</si>
  <si>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</si>
  <si>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</si>
  <si>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</si>
  <si>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</si>
  <si>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</si>
  <si>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</si>
  <si>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</si>
  <si>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</si>
  <si>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</si>
  <si>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</si>
  <si>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</si>
  <si>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</si>
  <si>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</si>
  <si>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</si>
  <si>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</si>
  <si>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</si>
  <si>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</si>
  <si>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</si>
  <si>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</si>
  <si>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</si>
  <si>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</si>
  <si>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</si>
  <si>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</si>
  <si>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</si>
  <si>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</si>
  <si>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</si>
  <si>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</si>
  <si>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</si>
  <si>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</si>
  <si>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</si>
  <si>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</si>
  <si>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</si>
  <si>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</si>
  <si>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</si>
  <si>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</si>
  <si>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</si>
  <si>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</si>
  <si>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</si>
  <si>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</si>
  <si>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</si>
  <si>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</si>
  <si>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</si>
  <si>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</si>
  <si>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</si>
  <si>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</si>
  <si>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</si>
  <si>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</si>
  <si>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</si>
  <si>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</si>
  <si>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</si>
  <si>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</si>
  <si>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</si>
  <si>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</si>
  <si>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</si>
  <si>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</si>
  <si>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</si>
  <si>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</si>
  <si>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</si>
  <si>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</si>
  <si>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</si>
  <si>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</si>
  <si>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</si>
  <si>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</si>
  <si>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</si>
  <si>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</si>
  <si>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</si>
  <si>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</si>
  <si>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</si>
  <si>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</si>
  <si>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</si>
  <si>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</si>
  <si>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</si>
  <si>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</si>
  <si>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</si>
  <si>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</si>
  <si>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</si>
  <si>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</si>
  <si>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</si>
  <si>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</si>
  <si>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</si>
  <si>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</si>
  <si>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</si>
  <si>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</si>
  <si>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</si>
  <si>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</si>
  <si>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</si>
  <si>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</si>
  <si>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</si>
  <si>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</si>
  <si>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</si>
  <si>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</si>
  <si>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</si>
  <si>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</si>
  <si>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</si>
  <si>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</si>
  <si>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</si>
  <si>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</si>
  <si>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</si>
  <si>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</si>
  <si>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</si>
  <si>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</si>
  <si>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</si>
  <si>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</si>
  <si>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</si>
  <si>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</si>
  <si>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</si>
  <si>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</si>
  <si>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</si>
  <si>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</si>
  <si>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</si>
  <si>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</si>
  <si>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</si>
  <si>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</si>
  <si>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</si>
  <si>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</si>
  <si>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</si>
  <si>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</si>
  <si>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</si>
  <si>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</si>
  <si>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</si>
  <si>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</si>
  <si>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</si>
  <si>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</si>
  <si>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</si>
  <si>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</si>
  <si>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</si>
  <si>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</si>
  <si>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</si>
  <si>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</si>
  <si>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</si>
  <si>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</si>
  <si>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</si>
  <si>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</si>
  <si>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</si>
  <si>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</si>
  <si>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</si>
  <si>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</si>
  <si>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</si>
  <si>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</si>
  <si>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</si>
  <si>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</si>
  <si>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</si>
  <si>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</si>
  <si>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</si>
  <si>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</si>
  <si>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</si>
  <si>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</si>
  <si>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</si>
  <si>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</si>
  <si>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</si>
  <si>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</si>
  <si>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</si>
  <si>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</si>
  <si>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</si>
  <si>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</si>
  <si>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</si>
  <si>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</si>
  <si>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</si>
  <si>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</si>
  <si>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</si>
  <si>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</si>
  <si>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</si>
  <si>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</si>
  <si>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</si>
  <si>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</si>
  <si>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</si>
  <si>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</si>
  <si>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</si>
  <si>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</si>
  <si>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</si>
  <si>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</si>
  <si>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</si>
  <si>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</si>
  <si>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</si>
  <si>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</si>
  <si>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</si>
  <si>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</si>
  <si>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</si>
  <si>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</si>
  <si>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</si>
  <si>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</si>
  <si>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</si>
  <si>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</si>
  <si>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</si>
  <si>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</si>
  <si>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</si>
  <si>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</si>
  <si>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</si>
  <si>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</si>
  <si>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</si>
  <si>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</si>
  <si>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</si>
  <si>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</si>
  <si>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</si>
  <si>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</si>
  <si>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</si>
  <si>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</si>
  <si>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</si>
  <si>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</si>
  <si>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</si>
  <si>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</si>
  <si>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</si>
  <si>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</si>
  <si>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</si>
  <si>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</si>
  <si>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</si>
  <si>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</si>
  <si>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</si>
  <si>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</si>
  <si>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</si>
  <si>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</si>
  <si>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</si>
  <si>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</si>
  <si>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</si>
  <si>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</si>
  <si>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</si>
  <si>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</si>
  <si>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</si>
  <si>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</si>
  <si>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</si>
  <si>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</si>
  <si>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</si>
  <si>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</si>
  <si>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</si>
  <si>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</si>
  <si>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</si>
  <si>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</si>
  <si>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</si>
  <si>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</si>
  <si>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</si>
  <si>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</si>
  <si>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</si>
  <si>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</si>
  <si>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</si>
  <si>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</si>
  <si>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</si>
  <si>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</si>
  <si>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</si>
  <si>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</si>
  <si>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</si>
  <si>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</si>
  <si>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</si>
  <si>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</si>
  <si>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</si>
  <si>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</si>
  <si>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</si>
  <si>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</si>
  <si>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</si>
  <si>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</si>
  <si>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</si>
  <si>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</si>
  <si>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</si>
  <si>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</si>
  <si>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</si>
  <si>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</si>
  <si>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</si>
  <si>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</si>
  <si>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</si>
  <si>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</si>
  <si>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</si>
  <si>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</si>
  <si>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</si>
  <si>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</si>
  <si>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</si>
  <si>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</si>
  <si>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</si>
  <si>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</si>
  <si>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</si>
  <si>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</si>
  <si>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</si>
  <si>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</si>
  <si>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</si>
  <si>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</si>
  <si>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</si>
  <si>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</si>
  <si>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</si>
  <si>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</si>
  <si>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</si>
  <si>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</si>
  <si>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</si>
  <si>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</si>
  <si>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</si>
  <si>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</si>
  <si>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</si>
  <si>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</si>
  <si>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</si>
  <si>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</si>
  <si>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</si>
  <si>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</si>
  <si>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</si>
  <si>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</si>
  <si>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</si>
  <si>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</si>
  <si>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</si>
  <si>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</si>
  <si>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</si>
  <si>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</si>
  <si>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</si>
  <si>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</si>
  <si>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</si>
  <si>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</si>
  <si>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</si>
  <si>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</si>
  <si>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</si>
  <si>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</si>
  <si>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</si>
  <si>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</si>
  <si>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</si>
  <si>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</si>
  <si>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</si>
  <si>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</si>
  <si>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</si>
  <si>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</si>
  <si>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</si>
  <si>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</si>
  <si>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</si>
  <si>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</si>
  <si>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</si>
  <si>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</si>
  <si>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</si>
  <si>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</si>
  <si>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</si>
  <si>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</si>
  <si>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</si>
  <si>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</si>
  <si>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</si>
  <si>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</si>
  <si>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</si>
  <si>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</si>
  <si>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</si>
  <si>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</si>
  <si>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</si>
  <si>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</si>
  <si>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</si>
  <si>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</si>
  <si>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</si>
  <si>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</si>
  <si>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</si>
  <si>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</si>
  <si>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</si>
  <si>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</si>
  <si>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</si>
  <si>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</si>
  <si>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</si>
  <si>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</si>
  <si>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</si>
  <si>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</si>
  <si>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</si>
  <si>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</si>
  <si>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</si>
  <si>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</si>
  <si>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</si>
  <si>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</si>
  <si>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</si>
  <si>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</si>
  <si>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</si>
  <si>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</si>
  <si>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</si>
  <si>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</si>
  <si>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</si>
  <si>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</si>
  <si>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</si>
  <si>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</si>
  <si>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</si>
  <si>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</si>
  <si>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</si>
  <si>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</si>
  <si>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</si>
  <si>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</si>
  <si>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</si>
  <si>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</si>
  <si>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</si>
  <si>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</si>
  <si>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</si>
  <si>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</si>
  <si>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</si>
  <si>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</si>
  <si>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</si>
  <si>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</si>
  <si>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</si>
  <si>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</si>
  <si>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</si>
  <si>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</si>
  <si>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</si>
  <si>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</si>
  <si>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</si>
  <si>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</si>
  <si>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</si>
  <si>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</si>
  <si>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</si>
  <si>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</si>
  <si>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</si>
  <si>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</si>
  <si>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</si>
  <si>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</si>
  <si>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</si>
  <si>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</si>
  <si>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</si>
  <si>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</si>
  <si>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</si>
  <si>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</si>
  <si>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</si>
  <si>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</si>
  <si>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</si>
  <si>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</si>
  <si>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</si>
  <si>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</si>
  <si>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</si>
  <si>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</si>
  <si>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</si>
  <si>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</si>
  <si>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</si>
  <si>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</si>
  <si>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</si>
  <si>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</si>
  <si>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</si>
  <si>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</si>
  <si>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</si>
  <si>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</si>
  <si>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</si>
  <si>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</si>
  <si>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</si>
  <si>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</si>
  <si>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</si>
  <si>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</si>
  <si>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</si>
  <si>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</si>
  <si>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</si>
  <si>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</si>
  <si>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</si>
  <si>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</si>
  <si>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</si>
  <si>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</si>
  <si>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</si>
  <si>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</si>
  <si>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</si>
  <si>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</si>
  <si>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</si>
  <si>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</si>
  <si>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</si>
  <si>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</si>
  <si>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</si>
  <si>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</si>
  <si>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</si>
  <si>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</si>
  <si>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</si>
  <si>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</si>
  <si>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</si>
  <si>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</si>
  <si>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</si>
  <si>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</si>
  <si>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</si>
  <si>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</si>
  <si>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</si>
  <si>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</si>
  <si>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</si>
  <si>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</si>
  <si>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</si>
  <si>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</si>
  <si>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</si>
  <si>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</si>
  <si>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</si>
  <si>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</si>
  <si>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</si>
  <si>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</si>
  <si>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</si>
  <si>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</si>
  <si>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</si>
  <si>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</si>
  <si>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</si>
  <si>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</si>
  <si>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</si>
  <si>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</si>
  <si>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</si>
  <si>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</si>
  <si>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</si>
  <si>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</si>
  <si>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</si>
  <si>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</si>
  <si>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</si>
  <si>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</si>
  <si>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</si>
  <si>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</si>
  <si>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</si>
  <si>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</si>
  <si>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</si>
  <si>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</si>
  <si>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</si>
  <si>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</si>
  <si>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</si>
  <si>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</si>
  <si>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</si>
  <si>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</si>
  <si>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</si>
  <si>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</si>
  <si>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</si>
  <si>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</si>
  <si>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</si>
  <si>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</si>
  <si>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</si>
  <si>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</si>
  <si>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</si>
  <si>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</si>
  <si>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</si>
  <si>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</si>
  <si>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</si>
  <si>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</si>
  <si>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</si>
  <si>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</si>
  <si>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</si>
  <si>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</si>
  <si>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</si>
  <si>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</si>
  <si>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</si>
  <si>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</si>
  <si>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</si>
  <si>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</si>
  <si>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</si>
  <si>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</si>
  <si>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</si>
  <si>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</si>
  <si>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</si>
  <si>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</si>
  <si>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</si>
  <si>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</si>
  <si>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</si>
  <si>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</si>
  <si>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</si>
  <si>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</si>
  <si>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</si>
  <si>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</si>
  <si>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</si>
  <si>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</si>
  <si>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</si>
  <si>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</si>
  <si>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</si>
  <si>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</si>
  <si>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</si>
  <si>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</si>
  <si>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</si>
  <si>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</si>
  <si>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</si>
  <si>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</si>
  <si>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</si>
  <si>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</si>
  <si>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</si>
  <si>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</si>
  <si>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</si>
  <si>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</si>
  <si>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</si>
  <si>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</si>
  <si>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</si>
  <si>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</si>
  <si>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</si>
  <si>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</si>
  <si>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</si>
  <si>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</si>
  <si>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</si>
  <si>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</si>
  <si>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</si>
  <si>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</si>
  <si>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</si>
  <si>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</si>
  <si>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</si>
  <si>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</si>
  <si>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</si>
  <si>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</si>
  <si>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</si>
  <si>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</si>
  <si>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</si>
  <si>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</si>
  <si>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</si>
  <si>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</si>
  <si>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</si>
  <si>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</si>
  <si>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</si>
  <si>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</si>
  <si>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</si>
  <si>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</si>
  <si>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</si>
  <si>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</si>
  <si>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</si>
  <si>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</si>
  <si>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</si>
  <si>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</si>
  <si>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</si>
  <si>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</si>
  <si>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</si>
  <si>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</si>
  <si>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</si>
  <si>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</si>
  <si>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</si>
  <si>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</si>
  <si>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</si>
  <si>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</si>
  <si>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</si>
  <si>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</si>
  <si>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</si>
  <si>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</si>
  <si>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</si>
  <si>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</si>
  <si>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</si>
  <si>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</si>
  <si>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</si>
  <si>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</si>
  <si>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</si>
  <si>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</si>
  <si>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</si>
  <si>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</si>
  <si>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</si>
  <si>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</si>
  <si>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</si>
  <si>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</si>
  <si>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</si>
  <si>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</si>
  <si>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</si>
  <si>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</si>
  <si>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</si>
  <si>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</si>
  <si>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</si>
  <si>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</si>
  <si>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</si>
  <si>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</si>
  <si>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</si>
  <si>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</si>
  <si>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</si>
  <si>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</si>
  <si>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</si>
  <si>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</si>
  <si>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</si>
  <si>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</si>
  <si>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</si>
  <si>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</si>
  <si>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</si>
  <si>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</si>
  <si>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</si>
  <si>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</si>
  <si>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</si>
  <si>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</si>
  <si>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</si>
  <si>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</si>
  <si>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</si>
  <si>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</si>
  <si>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</si>
  <si>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</si>
  <si>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</si>
  <si>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</si>
  <si>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</si>
  <si>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</si>
  <si>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</si>
  <si>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</si>
  <si>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</si>
  <si>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</si>
  <si>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</si>
  <si>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</si>
  <si>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</si>
  <si>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</si>
  <si>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</si>
  <si>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</si>
  <si>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</si>
  <si>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</si>
  <si>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</si>
  <si>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</si>
  <si>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</si>
  <si>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</si>
  <si>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</si>
  <si>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</si>
  <si>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</si>
  <si>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</si>
  <si>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</si>
  <si>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</si>
  <si>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</si>
  <si>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</si>
  <si>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</si>
  <si>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</si>
  <si>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</si>
  <si>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</si>
  <si>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</si>
  <si>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</si>
  <si>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</si>
  <si>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</si>
  <si>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</si>
  <si>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</si>
  <si>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</si>
  <si>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</si>
  <si>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</si>
  <si>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</si>
  <si>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</si>
  <si>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</si>
  <si>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</si>
  <si>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</si>
  <si>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</si>
  <si>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</si>
  <si>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</si>
  <si>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</si>
  <si>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</si>
  <si>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</si>
  <si>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</si>
  <si>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</si>
  <si>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</si>
  <si>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</si>
  <si>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</si>
  <si>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</si>
  <si>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</si>
  <si>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</si>
  <si>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</si>
  <si>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</si>
  <si>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</si>
  <si>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</si>
  <si>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</si>
  <si>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</si>
  <si>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</si>
  <si>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</si>
  <si>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</si>
  <si>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</si>
  <si>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</si>
  <si>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</si>
  <si>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</si>
  <si>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</si>
  <si>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</si>
  <si>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</si>
  <si>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</si>
  <si>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</si>
  <si>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</si>
  <si>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</si>
  <si>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</si>
  <si>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</si>
  <si>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</si>
  <si>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</si>
  <si>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</si>
  <si>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</si>
  <si>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</si>
  <si>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</si>
  <si>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</si>
  <si>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</si>
  <si>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</si>
  <si>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</si>
  <si>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</si>
  <si>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</si>
  <si>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</si>
  <si>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</si>
  <si>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</si>
  <si>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</si>
  <si>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</si>
  <si>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</si>
  <si>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</si>
  <si>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</si>
  <si>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</si>
  <si>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</si>
  <si>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</si>
  <si>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</si>
  <si>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</si>
  <si>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</si>
  <si>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</si>
  <si>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</si>
  <si>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</si>
  <si>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</si>
  <si>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</si>
  <si>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</si>
  <si>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</si>
  <si>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</si>
  <si>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</si>
  <si>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</si>
  <si>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</si>
  <si>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</si>
  <si>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</si>
  <si>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</si>
  <si>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</si>
  <si>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</si>
  <si>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</si>
  <si>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</si>
  <si>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</si>
  <si>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</si>
  <si>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</si>
  <si>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</si>
  <si>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</si>
  <si>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</si>
  <si>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</si>
  <si>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</si>
  <si>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</si>
  <si>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</si>
  <si>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</si>
  <si>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</si>
  <si>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</si>
  <si>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</si>
  <si>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</si>
  <si>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</si>
  <si>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</si>
  <si>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</si>
  <si>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</si>
  <si>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</si>
  <si>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</si>
  <si>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</si>
  <si>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</si>
  <si>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</si>
  <si>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</si>
  <si>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</si>
  <si>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</si>
  <si>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</si>
  <si>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</si>
  <si>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</si>
  <si>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</si>
  <si>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</si>
  <si>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</si>
  <si>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</si>
  <si>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</si>
  <si>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</si>
  <si>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</si>
  <si>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</si>
  <si>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</si>
  <si>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</si>
  <si>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</si>
  <si>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</si>
  <si>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</si>
  <si>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</si>
  <si>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</si>
  <si>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</si>
  <si>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</si>
  <si>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</si>
  <si>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</si>
  <si>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</si>
  <si>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</si>
  <si>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</si>
  <si>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</si>
  <si>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</si>
  <si>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</si>
  <si>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</si>
  <si>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</si>
  <si>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</si>
  <si>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</si>
  <si>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</si>
  <si>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</si>
  <si>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</si>
  <si>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</si>
  <si>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</si>
  <si>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</si>
  <si>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</si>
  <si>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</si>
  <si>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</si>
  <si>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</si>
  <si>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</si>
  <si>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</si>
  <si>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</si>
  <si>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</si>
  <si>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</si>
  <si>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</si>
  <si>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</si>
  <si>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</si>
  <si>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</si>
  <si>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</si>
  <si>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</si>
  <si>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</si>
  <si>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</si>
  <si>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</si>
  <si>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</si>
  <si>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</si>
  <si>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</si>
  <si>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</si>
  <si>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</si>
  <si>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</si>
  <si>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</si>
  <si>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</si>
  <si>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</si>
  <si>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</si>
  <si>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</si>
  <si>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</si>
  <si>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</si>
  <si>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</si>
  <si>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</si>
  <si>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</si>
  <si>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</si>
  <si>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</si>
  <si>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</si>
  <si>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</si>
  <si>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</si>
  <si>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</si>
  <si>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</si>
  <si>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</si>
  <si>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</si>
  <si>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</si>
  <si>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</si>
  <si>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</si>
  <si>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</si>
  <si>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</si>
  <si>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</si>
  <si>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</si>
  <si>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</si>
  <si>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</si>
  <si>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</si>
  <si>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</si>
  <si>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</si>
  <si>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</si>
  <si>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</si>
  <si>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</si>
  <si>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</si>
  <si>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</si>
  <si>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</si>
  <si>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</si>
  <si>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</si>
  <si>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</si>
  <si>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</si>
  <si>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</si>
  <si>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</si>
  <si>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</si>
  <si>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</si>
  <si>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</si>
  <si>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</si>
  <si>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</si>
  <si>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</si>
  <si>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</si>
  <si>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</si>
  <si>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</si>
  <si>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</si>
  <si>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</si>
  <si>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</si>
  <si>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</si>
  <si>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</si>
  <si>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</si>
  <si>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</si>
  <si>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</si>
  <si>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</si>
  <si>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</si>
  <si>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</si>
  <si>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</si>
  <si>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</si>
  <si>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</si>
  <si>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</si>
  <si>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</si>
  <si>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</si>
  <si>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</si>
  <si>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</si>
  <si>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</si>
  <si>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</si>
  <si>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</si>
  <si>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</si>
  <si>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</si>
  <si>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</si>
  <si>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</si>
  <si>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</si>
  <si>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</si>
  <si>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</si>
  <si>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</si>
  <si>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</si>
  <si>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</si>
  <si>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</si>
  <si>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</si>
  <si>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</si>
  <si>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</si>
  <si>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</si>
  <si>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</si>
  <si>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</si>
  <si>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</si>
  <si>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</si>
  <si>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</si>
  <si>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</si>
  <si>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</si>
  <si>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</si>
  <si>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</si>
  <si>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</si>
  <si>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</si>
  <si>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</si>
  <si>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</si>
  <si>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</si>
  <si>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</si>
  <si>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</si>
  <si>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</si>
  <si>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</si>
  <si>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</si>
  <si>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</si>
  <si>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</si>
  <si>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</si>
  <si>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</si>
  <si>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</si>
  <si>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</si>
  <si>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</si>
  <si>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</si>
  <si>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</si>
  <si>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</si>
  <si>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</si>
  <si>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</si>
  <si>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</si>
  <si>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</si>
  <si>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</si>
  <si>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</si>
  <si>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</si>
  <si>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</si>
  <si>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</si>
  <si>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</si>
  <si>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</si>
  <si>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</si>
  <si>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</si>
  <si>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</si>
  <si>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</si>
  <si>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</si>
  <si>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</si>
  <si>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</si>
  <si>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</si>
  <si>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</si>
  <si>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</si>
  <si>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</si>
  <si>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</si>
  <si>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</si>
  <si>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</si>
  <si>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</si>
  <si>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</si>
  <si>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</si>
  <si>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</si>
  <si>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</si>
  <si>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</si>
  <si>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</si>
  <si>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</si>
  <si>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</si>
  <si>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</si>
  <si>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</si>
  <si>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</si>
  <si>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</si>
  <si>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</si>
  <si>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</si>
  <si>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</si>
  <si>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</si>
  <si>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</si>
  <si>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</si>
  <si>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</si>
  <si>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</si>
  <si>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</si>
  <si>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</si>
  <si>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</si>
  <si>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</si>
  <si>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</si>
  <si>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</si>
  <si>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</si>
  <si>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</si>
  <si>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</si>
  <si>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</si>
  <si>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</si>
  <si>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</si>
  <si>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</si>
  <si>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</si>
  <si>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</si>
  <si>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</si>
  <si>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</si>
  <si>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</si>
  <si>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</si>
  <si>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</si>
  <si>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</si>
  <si>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</si>
  <si>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</si>
  <si>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</si>
  <si>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</si>
  <si>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</si>
  <si>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</si>
  <si>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</si>
  <si>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</si>
  <si>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</si>
  <si>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</si>
  <si>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</si>
  <si>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</si>
  <si>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</si>
  <si>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</si>
  <si>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</si>
  <si>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</si>
  <si>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</si>
  <si>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</si>
  <si>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</si>
  <si>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</si>
  <si>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</si>
  <si>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</si>
  <si>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</si>
  <si>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</si>
  <si>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</si>
  <si>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</si>
  <si>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</si>
  <si>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</si>
  <si>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</si>
  <si>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</si>
  <si>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</si>
  <si>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</si>
  <si>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</si>
  <si>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</si>
  <si>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</si>
  <si>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</si>
  <si>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</si>
  <si>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</si>
  <si>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</si>
  <si>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</si>
  <si>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</si>
  <si>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</si>
  <si>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</si>
  <si>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</si>
  <si>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</si>
  <si>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</si>
  <si>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</si>
  <si>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</si>
  <si>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</si>
  <si>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</si>
  <si>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</si>
  <si>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</si>
  <si>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</si>
  <si>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</si>
  <si>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</si>
  <si>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</si>
  <si>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</si>
  <si>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</si>
  <si>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</si>
  <si>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</si>
  <si>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</si>
  <si>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</si>
  <si>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</si>
  <si>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</si>
  <si>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</si>
  <si>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</si>
  <si>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</si>
  <si>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</si>
  <si>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</si>
  <si>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</si>
  <si>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</si>
  <si>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</si>
  <si>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</si>
  <si>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</si>
  <si>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</si>
  <si>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</si>
  <si>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</si>
  <si>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</si>
  <si>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</si>
  <si>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</si>
  <si>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</si>
  <si>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</si>
  <si>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</si>
  <si>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</si>
  <si>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</si>
  <si>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</si>
  <si>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</si>
  <si>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</si>
  <si>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</si>
  <si>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</si>
  <si>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</si>
  <si>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</si>
  <si>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</si>
  <si>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</si>
  <si>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</si>
  <si>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</si>
  <si>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</si>
  <si>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</si>
  <si>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</si>
  <si>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</si>
  <si>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</si>
  <si>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</si>
  <si>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</si>
  <si>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</si>
  <si>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</si>
  <si>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</si>
  <si>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</si>
  <si>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</si>
  <si>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</si>
  <si>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</si>
  <si>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</si>
  <si>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</si>
  <si>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</si>
  <si>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</si>
  <si>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</si>
  <si>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</si>
  <si>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</si>
  <si>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</si>
  <si>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</si>
  <si>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</si>
  <si>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</si>
  <si>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</si>
  <si>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</si>
  <si>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</si>
  <si>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</si>
  <si>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</si>
  <si>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</si>
  <si>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</si>
  <si>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</si>
  <si>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</si>
  <si>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</si>
  <si>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</si>
  <si>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</si>
  <si>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</si>
  <si>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</si>
  <si>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</si>
  <si>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</si>
  <si>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</si>
  <si>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</si>
  <si>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</si>
  <si>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</si>
  <si>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</si>
  <si>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</si>
  <si>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</si>
  <si>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</si>
  <si>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</si>
  <si>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</si>
  <si>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</si>
  <si>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</si>
  <si>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</si>
  <si>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</si>
  <si>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</si>
  <si>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</si>
  <si>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</si>
  <si>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</si>
  <si>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</si>
  <si>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</si>
  <si>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</si>
  <si>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</si>
  <si>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</si>
  <si>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</si>
  <si>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</si>
  <si>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</si>
  <si>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</si>
  <si>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</si>
  <si>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</si>
  <si>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</si>
  <si>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</si>
  <si>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</si>
  <si>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</si>
  <si>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</si>
  <si>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</si>
  <si>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</si>
  <si>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</si>
  <si>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</si>
  <si>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</si>
  <si>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</si>
  <si>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</si>
  <si>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</si>
  <si>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</si>
  <si>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</si>
  <si>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</si>
  <si>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</si>
  <si>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</si>
  <si>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</si>
  <si>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</si>
  <si>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</si>
  <si>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</si>
  <si>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</si>
  <si>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</si>
  <si>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</si>
  <si>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</si>
  <si>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</si>
  <si>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</si>
  <si>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</si>
  <si>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</si>
  <si>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</si>
  <si>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</si>
  <si>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</si>
  <si>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</si>
  <si>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</si>
  <si>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</si>
  <si>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</si>
  <si>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</si>
  <si>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</si>
  <si>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</si>
  <si>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</si>
  <si>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</si>
  <si>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</si>
  <si>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</si>
  <si>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</si>
  <si>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</si>
  <si>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</si>
  <si>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</si>
  <si>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</si>
  <si>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</si>
  <si>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</si>
  <si>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</si>
  <si>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</si>
  <si>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</si>
  <si>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</si>
  <si>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</si>
  <si>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</si>
  <si>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</si>
  <si>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</si>
  <si>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</si>
  <si>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</si>
  <si>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</si>
  <si>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</si>
  <si>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</si>
  <si>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</si>
  <si>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</si>
  <si>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</si>
  <si>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</si>
  <si>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</si>
  <si>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</si>
  <si>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</si>
  <si>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</si>
  <si>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</si>
  <si>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</si>
  <si>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</si>
  <si>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</si>
  <si>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</si>
  <si>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</si>
  <si>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</si>
  <si>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</si>
  <si>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</si>
  <si>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</si>
  <si>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</si>
  <si>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</si>
  <si>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</si>
  <si>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</si>
  <si>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</si>
  <si>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</si>
  <si>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</si>
  <si>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</si>
  <si>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</si>
  <si>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</si>
  <si>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</si>
  <si>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</si>
  <si>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</si>
  <si>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</si>
  <si>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</si>
  <si>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</si>
  <si>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</si>
  <si>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</si>
  <si>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</si>
  <si>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</si>
  <si>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</si>
  <si>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</si>
  <si>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</si>
  <si>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</si>
  <si>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</si>
  <si>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</si>
  <si>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</si>
  <si>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</si>
  <si>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</si>
  <si>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</si>
  <si>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</si>
  <si>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</si>
  <si>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</si>
  <si>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</si>
  <si>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</si>
  <si>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</si>
  <si>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</si>
  <si>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</si>
  <si>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</si>
  <si>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</si>
  <si>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</si>
  <si>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</si>
  <si>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</si>
  <si>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</si>
  <si>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</si>
  <si>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</si>
  <si>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</si>
  <si>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</si>
  <si>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</si>
  <si>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</si>
  <si>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</si>
  <si>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</si>
  <si>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</si>
  <si>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</si>
  <si>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</si>
  <si>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</si>
  <si>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</si>
  <si>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</si>
  <si>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</si>
  <si>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</si>
  <si>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</si>
  <si>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</si>
  <si>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</si>
  <si>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</si>
  <si>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</si>
  <si>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</si>
  <si>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</si>
  <si>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</si>
  <si>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</si>
  <si>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</si>
  <si>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</si>
  <si>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</si>
  <si>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</si>
  <si>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</si>
  <si>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</si>
  <si>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</si>
  <si>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</si>
  <si>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</si>
  <si>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</si>
  <si>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</si>
  <si>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</si>
  <si>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</si>
  <si>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</si>
  <si>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</si>
  <si>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</si>
  <si>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</si>
  <si>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</si>
  <si>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</si>
  <si>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</si>
  <si>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</si>
  <si>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</si>
  <si>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</si>
  <si>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</si>
  <si>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</si>
  <si>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</si>
  <si>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</si>
  <si>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</si>
  <si>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</si>
  <si>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</si>
  <si>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</si>
  <si>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</si>
  <si>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</si>
  <si>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</si>
  <si>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</si>
  <si>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</si>
  <si>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</si>
  <si>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</si>
  <si>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</si>
  <si>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</si>
  <si>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</si>
  <si>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</si>
  <si>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</si>
  <si>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</si>
  <si>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</si>
  <si>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</si>
  <si>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</si>
  <si>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</si>
  <si>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</si>
  <si>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</si>
  <si>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</si>
  <si>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</si>
  <si>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</si>
  <si>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</si>
  <si>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</si>
  <si>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</si>
  <si>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</si>
  <si>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</si>
  <si>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</si>
  <si>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</si>
  <si>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</si>
  <si>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</si>
  <si>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</si>
  <si>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</si>
  <si>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</si>
  <si>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</si>
  <si>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</si>
  <si>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</si>
  <si>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</si>
  <si>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</si>
  <si>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</si>
  <si>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</si>
  <si>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</si>
  <si>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</si>
  <si>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</si>
  <si>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</si>
  <si>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</si>
  <si>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</si>
  <si>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</si>
  <si>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</si>
  <si>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</si>
  <si>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</si>
  <si>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</si>
  <si>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</si>
  <si>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</si>
  <si>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</si>
  <si>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</si>
  <si>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</si>
  <si>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</si>
  <si>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</si>
  <si>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</si>
  <si>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</si>
  <si>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</si>
  <si>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</si>
  <si>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</si>
  <si>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</si>
  <si>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</si>
  <si>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</si>
  <si>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</si>
  <si>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</si>
  <si>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</si>
  <si>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</si>
  <si>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</si>
  <si>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</si>
  <si>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</si>
  <si>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</si>
  <si>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</si>
  <si>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</si>
  <si>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</si>
  <si>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</si>
  <si>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</si>
  <si>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</si>
  <si>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</si>
  <si>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</si>
  <si>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</si>
  <si>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</si>
  <si>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</si>
  <si>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</si>
  <si>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</si>
  <si>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</si>
  <si>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</si>
  <si>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</si>
  <si>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</si>
  <si>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</si>
  <si>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</si>
  <si>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</si>
  <si>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</si>
  <si>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</si>
  <si>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</si>
  <si>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</si>
  <si>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</si>
  <si>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</si>
  <si>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</si>
  <si>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</si>
  <si>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</si>
  <si>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</si>
  <si>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</si>
  <si>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</si>
  <si>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</si>
  <si>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</si>
  <si>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</si>
  <si>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</si>
  <si>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</si>
  <si>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</si>
  <si>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</si>
  <si>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</si>
  <si>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</si>
  <si>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</si>
  <si>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</si>
  <si>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</si>
  <si>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</si>
  <si>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</si>
  <si>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</si>
  <si>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</si>
  <si>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</si>
  <si>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</si>
  <si>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</si>
  <si>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</si>
  <si>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</si>
  <si>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</si>
  <si>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</si>
  <si>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</si>
  <si>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</si>
  <si>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</si>
  <si>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</si>
  <si>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</si>
  <si>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</si>
  <si>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</si>
  <si>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</si>
  <si>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</si>
  <si>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</si>
  <si>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</si>
  <si>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</si>
  <si>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</si>
  <si>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</si>
  <si>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</si>
  <si>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</si>
  <si>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</si>
  <si>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</si>
  <si>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</si>
  <si>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</si>
  <si>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</si>
  <si>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</si>
  <si>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</si>
  <si>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</si>
  <si>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</si>
  <si>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</si>
  <si>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</si>
  <si>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</si>
  <si>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</si>
  <si>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</si>
  <si>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</si>
  <si>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</si>
  <si>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</si>
  <si>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</si>
  <si>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</si>
  <si>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</si>
  <si>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</si>
  <si>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</si>
  <si>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</si>
  <si>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</si>
  <si>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</si>
  <si>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</si>
  <si>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</si>
  <si>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</si>
  <si>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</si>
  <si>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</si>
  <si>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</si>
  <si>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</si>
  <si>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</si>
  <si>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</si>
  <si>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</si>
  <si>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</si>
  <si>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</si>
  <si>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</si>
  <si>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</si>
  <si>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</si>
  <si>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</si>
  <si>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</si>
  <si>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</si>
  <si>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</si>
  <si>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</si>
  <si>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</si>
  <si>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</si>
  <si>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</si>
  <si>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</si>
  <si>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</si>
  <si>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</si>
  <si>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</si>
  <si>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</si>
  <si>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</si>
  <si>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</si>
  <si>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</si>
  <si>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</si>
  <si>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</si>
  <si>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</si>
  <si>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</si>
  <si>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</si>
  <si>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</si>
  <si>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</si>
  <si>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</si>
  <si>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</si>
  <si>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</si>
  <si>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</si>
  <si>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</si>
  <si>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</si>
  <si>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</si>
  <si>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</si>
  <si>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</si>
  <si>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</si>
  <si>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</si>
  <si>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</si>
  <si>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</si>
  <si>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</si>
  <si>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</si>
  <si>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</si>
  <si>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</si>
  <si>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</si>
  <si>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</si>
  <si>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</si>
  <si>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</si>
  <si>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</si>
  <si>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</si>
  <si>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</si>
  <si>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</si>
  <si>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</si>
  <si>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</si>
  <si>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</si>
  <si>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</si>
  <si>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</si>
  <si>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</si>
  <si>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</si>
  <si>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</si>
  <si>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</si>
  <si>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</si>
  <si>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</si>
  <si>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</si>
  <si>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</si>
  <si>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</si>
  <si>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</si>
  <si>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</si>
  <si>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</si>
  <si>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</si>
  <si>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</si>
  <si>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</si>
  <si>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</si>
  <si>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</si>
  <si>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</si>
  <si>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</si>
  <si>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</si>
  <si>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</si>
  <si>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</si>
  <si>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</si>
  <si>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</si>
  <si>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</si>
  <si>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</si>
  <si>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</si>
  <si>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</si>
  <si>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</si>
  <si>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</si>
  <si>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</si>
  <si>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</si>
  <si>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</si>
  <si>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</si>
  <si>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</si>
  <si>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</si>
  <si>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</si>
  <si>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</si>
  <si>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</si>
  <si>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</si>
  <si>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</si>
  <si>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</si>
  <si>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</si>
  <si>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</si>
  <si>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</si>
  <si>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</si>
  <si>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</si>
  <si>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</si>
  <si>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</si>
  <si>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</si>
  <si>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</si>
  <si>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</si>
  <si>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</si>
  <si>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</si>
  <si>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</si>
  <si>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</si>
  <si>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</si>
  <si>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</si>
  <si>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</si>
  <si>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</si>
  <si>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</si>
  <si>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</si>
  <si>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</si>
  <si>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</si>
  <si>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</si>
  <si>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</si>
  <si>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</si>
  <si>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</si>
  <si>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</si>
  <si>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</si>
  <si>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</si>
  <si>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</si>
  <si>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</si>
  <si>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</si>
  <si>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</si>
  <si>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</si>
  <si>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</si>
  <si>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</si>
  <si>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</si>
  <si>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</si>
  <si>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</si>
  <si>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</si>
  <si>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</si>
  <si>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</si>
  <si>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</si>
  <si>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</si>
  <si>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</si>
  <si>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</si>
  <si>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</si>
  <si>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</si>
  <si>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</si>
  <si>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</si>
  <si>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</si>
  <si>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</si>
  <si>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</si>
  <si>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</si>
  <si>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</si>
  <si>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</si>
  <si>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</si>
  <si>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</si>
  <si>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</si>
  <si>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</si>
  <si>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</si>
  <si>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</si>
  <si>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</si>
  <si>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</si>
  <si>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</si>
  <si>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</si>
  <si>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</si>
  <si>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</si>
  <si>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</si>
  <si>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</si>
  <si>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</si>
  <si>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</si>
  <si>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</si>
  <si>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</si>
  <si>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</si>
  <si>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</si>
  <si>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</si>
  <si>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</si>
  <si>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</si>
  <si>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</si>
  <si>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</si>
  <si>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</si>
  <si>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</si>
  <si>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</si>
  <si>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</si>
  <si>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</si>
  <si>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</si>
  <si>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</si>
  <si>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</si>
  <si>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</si>
  <si>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</si>
  <si>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</si>
  <si>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</si>
  <si>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</si>
  <si>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</si>
  <si>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</si>
  <si>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</si>
  <si>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</si>
  <si>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</si>
  <si>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</si>
  <si>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</si>
  <si>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</si>
  <si>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</si>
  <si>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</si>
  <si>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</si>
  <si>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</si>
  <si>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</si>
  <si>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</si>
  <si>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</si>
  <si>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</si>
  <si>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</si>
  <si>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</si>
  <si>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</si>
  <si>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</si>
  <si>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</si>
  <si>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</si>
  <si>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</si>
  <si>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</si>
  <si>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</si>
  <si>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</si>
  <si>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</si>
  <si>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</si>
  <si>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</si>
  <si>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</si>
  <si>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</si>
  <si>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</si>
  <si>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</si>
  <si>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</si>
  <si>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</si>
  <si>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</si>
  <si>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</si>
  <si>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</si>
  <si>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</si>
  <si>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</si>
  <si>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</si>
  <si>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</si>
  <si>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</si>
  <si>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</si>
  <si>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</si>
  <si>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</si>
  <si>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</si>
  <si>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</si>
  <si>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</si>
  <si>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</si>
  <si>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</si>
  <si>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</si>
  <si>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</si>
  <si>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</si>
  <si>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</si>
  <si>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</si>
  <si>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</si>
  <si>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</si>
  <si>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</si>
  <si>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</si>
  <si>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</si>
  <si>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</si>
  <si>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</si>
  <si>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</si>
  <si>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</si>
  <si>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</si>
  <si>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</si>
  <si>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</si>
  <si>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</si>
  <si>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</si>
  <si>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</si>
  <si>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</si>
  <si>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</si>
  <si>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</si>
  <si>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</si>
  <si>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</si>
  <si>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</si>
  <si>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</si>
  <si>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</si>
  <si>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</si>
  <si>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</si>
  <si>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</si>
  <si>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</si>
  <si>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</si>
  <si>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</si>
  <si>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</si>
  <si>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</si>
  <si>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</si>
  <si>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</si>
  <si>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</si>
  <si>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</si>
  <si>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</si>
  <si>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</si>
  <si>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</si>
  <si>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</si>
  <si>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</si>
  <si>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</si>
  <si>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</si>
  <si>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</si>
  <si>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</si>
  <si>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</si>
  <si>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</si>
  <si>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</si>
  <si>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</si>
  <si>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</si>
  <si>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</si>
  <si>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</si>
  <si>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</si>
  <si>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</si>
  <si>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</si>
  <si>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</si>
  <si>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</si>
  <si>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</si>
  <si>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</si>
  <si>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</si>
  <si>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</si>
  <si>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</si>
  <si>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</si>
  <si>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</si>
  <si>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</si>
  <si>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</si>
  <si>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</si>
  <si>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</si>
  <si>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</si>
  <si>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</si>
  <si>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</si>
  <si>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</si>
  <si>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</si>
  <si>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</si>
  <si>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</si>
  <si>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</si>
  <si>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</si>
  <si>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</si>
  <si>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</si>
  <si>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</si>
  <si>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</si>
  <si>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</si>
  <si>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</si>
  <si>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</si>
  <si>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</si>
  <si>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</si>
  <si>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</si>
  <si>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</si>
  <si>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</si>
  <si>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</si>
  <si>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</si>
  <si>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</si>
  <si>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</si>
  <si>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</si>
  <si>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</si>
  <si>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</si>
  <si>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</si>
  <si>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</si>
  <si>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</si>
  <si>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</si>
  <si>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</si>
  <si>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</si>
  <si>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</si>
  <si>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</si>
  <si>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</si>
  <si>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</si>
  <si>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</si>
  <si>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</si>
  <si>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</si>
  <si>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</si>
  <si>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</si>
  <si>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</si>
  <si>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</si>
  <si>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</si>
  <si>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</si>
  <si>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</si>
  <si>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</si>
  <si>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</si>
  <si>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</si>
  <si>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</si>
  <si>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</si>
  <si>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</si>
  <si>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</si>
  <si>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</si>
  <si>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</si>
  <si>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</si>
  <si>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</si>
  <si>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</si>
  <si>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</si>
  <si>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</si>
  <si>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</si>
  <si>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</si>
  <si>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</si>
  <si>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</si>
  <si>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</si>
  <si>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</si>
  <si>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</si>
  <si>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</si>
  <si>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</si>
  <si>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</si>
  <si>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</si>
  <si>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</si>
  <si>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</si>
  <si>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</si>
  <si>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</si>
  <si>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</si>
  <si>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</si>
  <si>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</si>
  <si>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</si>
  <si>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</si>
  <si>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</si>
  <si>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</si>
  <si>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</si>
  <si>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</si>
  <si>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</si>
  <si>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</si>
  <si>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</si>
  <si>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</si>
  <si>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</si>
  <si>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</si>
  <si>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</si>
  <si>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</si>
  <si>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</si>
  <si>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</si>
  <si>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</si>
  <si>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</si>
  <si>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</si>
  <si>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</si>
  <si>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</si>
  <si>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</si>
  <si>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</si>
  <si>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</si>
  <si>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</si>
  <si>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</si>
  <si>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</si>
  <si>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</si>
  <si>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</si>
  <si>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</si>
  <si>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</si>
  <si>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</si>
  <si>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</si>
  <si>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</si>
  <si>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</si>
  <si>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</si>
  <si>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</si>
  <si>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</si>
  <si>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</si>
  <si>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</si>
  <si>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</si>
  <si>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</si>
  <si>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</si>
  <si>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</si>
  <si>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</si>
  <si>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</si>
  <si>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</si>
  <si>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</si>
  <si>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</si>
  <si>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</si>
  <si>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</si>
  <si>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</si>
  <si>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</si>
  <si>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</si>
  <si>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</si>
  <si>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</si>
  <si>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</si>
  <si>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</si>
  <si>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</si>
  <si>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</si>
  <si>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</si>
  <si>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</si>
  <si>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</si>
  <si>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</si>
  <si>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</si>
  <si>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</si>
  <si>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</si>
  <si>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</si>
  <si>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</si>
  <si>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</si>
  <si>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</si>
  <si>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</si>
  <si>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</si>
  <si>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</si>
  <si>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</si>
  <si>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</si>
  <si>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</si>
  <si>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</si>
  <si>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</si>
  <si>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</si>
  <si>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</si>
  <si>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</si>
  <si>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</si>
  <si>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</si>
  <si>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</si>
  <si>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</si>
  <si>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</si>
  <si>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</si>
  <si>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</si>
  <si>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</si>
  <si>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</si>
  <si>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</si>
  <si>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</si>
  <si>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</si>
  <si>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</si>
  <si>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</si>
  <si>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</si>
  <si>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</si>
  <si>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</si>
  <si>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</si>
  <si>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</si>
  <si>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</si>
  <si>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</si>
  <si>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</si>
  <si>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</si>
  <si>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</si>
  <si>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</si>
  <si>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</si>
  <si>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</si>
  <si>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</si>
  <si>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</si>
  <si>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</si>
  <si>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</si>
  <si>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</si>
  <si>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</si>
  <si>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</si>
  <si>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</si>
  <si>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</si>
  <si>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</si>
  <si>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</si>
  <si>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</si>
  <si>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</si>
  <si>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</si>
  <si>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</si>
  <si>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</si>
  <si>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</si>
  <si>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</si>
  <si>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</si>
  <si>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</si>
  <si>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</si>
  <si>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</si>
  <si>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</si>
  <si>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</si>
  <si>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</si>
  <si>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</si>
  <si>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</si>
  <si>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</si>
  <si>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</si>
  <si>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</si>
  <si>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</si>
  <si>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</si>
  <si>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</si>
  <si>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</si>
  <si>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</si>
  <si>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</si>
  <si>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</si>
  <si>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</si>
  <si>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</si>
  <si>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</si>
  <si>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</si>
  <si>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</si>
  <si>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</si>
  <si>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</si>
  <si>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</si>
  <si>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</si>
  <si>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</si>
  <si>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</si>
  <si>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</si>
  <si>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</si>
  <si>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</si>
  <si>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</si>
  <si>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</si>
  <si>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</si>
  <si>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</si>
  <si>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</si>
  <si>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</si>
  <si>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</si>
  <si>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</si>
  <si>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</si>
  <si>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</si>
  <si>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</si>
  <si>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</si>
  <si>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</si>
  <si>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</si>
  <si>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</si>
  <si>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</si>
  <si>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</si>
  <si>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</si>
  <si>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</si>
  <si>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</si>
  <si>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</si>
  <si>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</si>
  <si>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</si>
  <si>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</si>
  <si>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</si>
  <si>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</si>
  <si>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</si>
  <si>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</si>
  <si>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</si>
  <si>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</si>
  <si>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</si>
  <si>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</si>
  <si>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</si>
  <si>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</si>
  <si>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</si>
  <si>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</si>
  <si>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</si>
  <si>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</si>
  <si>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</si>
  <si>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</si>
  <si>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</si>
  <si>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</si>
  <si>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</si>
  <si>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</si>
  <si>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</si>
  <si>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</si>
  <si>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</si>
  <si>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</si>
  <si>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</si>
  <si>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</si>
  <si>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</si>
  <si>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</si>
  <si>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</si>
  <si>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</si>
  <si>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</si>
  <si>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</si>
  <si>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</si>
  <si>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</si>
  <si>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</si>
  <si>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</si>
  <si>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</si>
  <si>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</si>
  <si>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</si>
  <si>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</si>
  <si>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</si>
  <si>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</si>
  <si>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</si>
  <si>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</si>
  <si>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</si>
  <si>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</si>
  <si>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</si>
  <si>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</si>
  <si>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</si>
  <si>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</si>
  <si>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</si>
  <si>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</si>
  <si>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</si>
  <si>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</si>
  <si>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</si>
  <si>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</si>
  <si>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</si>
  <si>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</si>
  <si>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</si>
  <si>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</si>
  <si>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</si>
  <si>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</si>
  <si>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</si>
  <si>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</si>
  <si>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</si>
  <si>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</si>
  <si>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</si>
  <si>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</si>
  <si>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</si>
  <si>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</si>
  <si>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</si>
  <si>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</si>
  <si>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</si>
  <si>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</si>
  <si>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</si>
  <si>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</si>
  <si>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</si>
  <si>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</si>
  <si>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</si>
  <si>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</si>
  <si>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</si>
  <si>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</si>
  <si>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</si>
  <si>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</si>
  <si>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</si>
  <si>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</si>
  <si>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</si>
  <si>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</si>
  <si>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</si>
  <si>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</si>
  <si>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</si>
  <si>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</si>
  <si>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</si>
  <si>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</si>
  <si>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</si>
  <si>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</si>
  <si>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</si>
  <si>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</si>
  <si>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</si>
  <si>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</si>
  <si>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</si>
  <si>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</si>
  <si>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</si>
  <si>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</si>
  <si>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</si>
  <si>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</si>
  <si>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</si>
  <si>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</si>
  <si>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</si>
  <si>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</si>
  <si>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</si>
  <si>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</si>
  <si>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</si>
  <si>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</si>
  <si>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</si>
  <si>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</si>
  <si>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</si>
  <si>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</si>
  <si>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</si>
  <si>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</si>
  <si>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</si>
  <si>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</si>
  <si>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</si>
  <si>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</si>
  <si>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</si>
  <si>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</si>
  <si>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</si>
  <si>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</si>
  <si>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</si>
  <si>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</si>
  <si>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</si>
  <si>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</si>
  <si>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</si>
  <si>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</si>
  <si>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</si>
  <si>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</si>
  <si>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</si>
  <si>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</si>
  <si>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</si>
  <si>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</si>
  <si>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</si>
  <si>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</si>
  <si>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</si>
  <si>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</si>
  <si>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</si>
  <si>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</si>
  <si>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</si>
  <si>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</si>
  <si>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</si>
  <si>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</si>
  <si>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</si>
  <si>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</si>
  <si>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</si>
  <si>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</si>
  <si>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</si>
  <si>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</si>
  <si>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</si>
  <si>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</si>
  <si>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</si>
  <si>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</si>
  <si>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</si>
  <si>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</si>
  <si>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</si>
  <si>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</si>
  <si>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</si>
  <si>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</si>
  <si>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</si>
  <si>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</si>
  <si>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</si>
  <si>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</si>
  <si>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</si>
  <si>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</si>
  <si>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</si>
  <si>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</si>
  <si>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</si>
  <si>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</si>
  <si>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</si>
  <si>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</si>
  <si>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</si>
  <si>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</si>
  <si>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</si>
  <si>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</si>
  <si>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</si>
  <si>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</si>
  <si>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</si>
  <si>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</si>
  <si>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</si>
  <si>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</si>
  <si>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</si>
  <si>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</si>
  <si>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</si>
  <si>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</si>
  <si>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</si>
  <si>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</si>
  <si>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</si>
  <si>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</si>
  <si>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</si>
  <si>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</si>
  <si>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</si>
  <si>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</si>
  <si>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</si>
  <si>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</si>
  <si>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</si>
  <si>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</si>
  <si>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</si>
  <si>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</si>
  <si>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</si>
  <si>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</si>
  <si>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</si>
  <si>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</si>
  <si>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</si>
  <si>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</si>
  <si>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</si>
  <si>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</si>
  <si>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</si>
  <si>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</si>
  <si>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</si>
  <si>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</si>
  <si>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</si>
  <si>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</si>
  <si>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</si>
  <si>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</si>
  <si>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</si>
  <si>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</si>
  <si>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</si>
  <si>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</si>
  <si>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</si>
  <si>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</si>
  <si>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</si>
  <si>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</si>
  <si>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</si>
  <si>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</si>
  <si>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</si>
  <si>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</si>
  <si>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</si>
  <si>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</si>
  <si>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</si>
  <si>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</si>
  <si>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</si>
  <si>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</si>
  <si>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</si>
  <si>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</si>
  <si>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</si>
  <si>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</si>
  <si>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</si>
  <si>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</si>
  <si>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</si>
  <si>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</si>
  <si>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</si>
  <si>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</si>
  <si>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</si>
  <si>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</si>
  <si>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</si>
  <si>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</si>
  <si>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</si>
  <si>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</si>
  <si>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</si>
  <si>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</si>
  <si>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</si>
  <si>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</si>
  <si>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</si>
  <si>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</si>
  <si>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</si>
  <si>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</si>
  <si>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</si>
  <si>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</si>
  <si>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</si>
  <si>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</si>
  <si>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</si>
  <si>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</si>
  <si>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</si>
  <si>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</si>
  <si>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</si>
  <si>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</si>
  <si>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</si>
  <si>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</si>
  <si>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</si>
  <si>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</si>
  <si>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</si>
  <si>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</si>
  <si>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</si>
  <si>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</si>
  <si>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</si>
  <si>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</si>
  <si>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</si>
  <si>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</si>
  <si>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</si>
  <si>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</si>
  <si>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</si>
  <si>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</si>
  <si>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</si>
  <si>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</si>
  <si>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</si>
  <si>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</si>
  <si>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</si>
  <si>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</si>
  <si>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</si>
  <si>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</si>
  <si>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</si>
  <si>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</si>
  <si>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</si>
  <si>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</si>
  <si>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</si>
  <si>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</si>
  <si>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</si>
  <si>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</si>
  <si>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</si>
  <si>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</si>
  <si>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</si>
  <si>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</si>
  <si>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</si>
  <si>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</si>
  <si>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</si>
  <si>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</si>
  <si>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</si>
  <si>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</si>
  <si>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</si>
  <si>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</si>
  <si>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</si>
  <si>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</si>
  <si>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</si>
  <si>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</si>
  <si>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</si>
  <si>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</si>
  <si>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</si>
  <si>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</si>
  <si>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</si>
  <si>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</si>
  <si>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</si>
  <si>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</si>
  <si>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</si>
  <si>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</si>
  <si>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</si>
  <si>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</si>
  <si>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</si>
  <si>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</si>
  <si>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</si>
  <si>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</si>
  <si>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</si>
  <si>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</si>
  <si>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</si>
  <si>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</si>
  <si>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</si>
  <si>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</si>
  <si>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</si>
  <si>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</si>
  <si>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</si>
  <si>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</si>
  <si>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</si>
  <si>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</si>
  <si>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</si>
  <si>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</si>
  <si>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</si>
  <si>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</si>
  <si>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</si>
  <si>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</si>
  <si>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</si>
  <si>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</si>
  <si>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</si>
  <si>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</si>
  <si>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</si>
  <si>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</si>
  <si>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</si>
  <si>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</si>
  <si>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</si>
  <si>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</si>
  <si>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</si>
  <si>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</si>
  <si>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</si>
  <si>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</si>
  <si>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</si>
  <si>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</si>
  <si>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</si>
  <si>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</si>
  <si>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</si>
  <si>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</si>
  <si>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</si>
  <si>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</si>
  <si>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</si>
  <si>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</si>
  <si>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</si>
  <si>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</si>
  <si>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</si>
  <si>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</si>
  <si>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</si>
  <si>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</si>
  <si>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</si>
  <si>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</si>
  <si>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</si>
  <si>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</si>
  <si>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</si>
  <si>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</si>
  <si>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</si>
  <si>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</si>
  <si>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</si>
  <si>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</si>
  <si>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</si>
  <si>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</si>
  <si>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</si>
  <si>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</si>
  <si>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</si>
  <si>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</si>
  <si>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</si>
  <si>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</si>
  <si>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</si>
  <si>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</si>
  <si>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</si>
  <si>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</si>
  <si>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</si>
  <si>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</si>
  <si>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</si>
  <si>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</si>
  <si>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</si>
  <si>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</si>
  <si>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</si>
  <si>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</si>
  <si>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</si>
  <si>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</si>
  <si>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</si>
  <si>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</si>
  <si>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</si>
  <si>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</si>
  <si>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</si>
  <si>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</si>
  <si>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</si>
  <si>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</si>
  <si>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</si>
  <si>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</si>
  <si>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</si>
  <si>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</si>
  <si>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</si>
  <si>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</si>
  <si>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</si>
  <si>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</si>
  <si>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</si>
  <si>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</si>
  <si>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</si>
  <si>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</si>
  <si>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</si>
  <si>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</si>
  <si>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</si>
  <si>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</si>
  <si>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</si>
  <si>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</si>
  <si>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</si>
  <si>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</si>
  <si>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</si>
  <si>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</si>
  <si>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</si>
  <si>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</si>
  <si>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</si>
  <si>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</si>
  <si>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</si>
  <si>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</si>
  <si>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</si>
  <si>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</si>
  <si>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</si>
  <si>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</si>
  <si>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</si>
  <si>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</si>
  <si>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</si>
  <si>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</si>
  <si>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</si>
  <si>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</si>
  <si>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</si>
  <si>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</si>
  <si>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</si>
  <si>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</si>
  <si>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</si>
  <si>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</si>
  <si>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</si>
  <si>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</si>
  <si>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</si>
  <si>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</si>
  <si>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</si>
  <si>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</si>
  <si>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</si>
  <si>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</si>
  <si>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</si>
  <si>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</si>
  <si>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</si>
  <si>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</si>
  <si>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</si>
  <si>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</si>
  <si>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</si>
  <si>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</si>
  <si>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</si>
  <si>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</si>
  <si>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</si>
  <si>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</si>
  <si>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</si>
  <si>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</si>
  <si>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</si>
  <si>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</si>
  <si>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</si>
  <si>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</si>
  <si>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</si>
  <si>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</si>
  <si>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</si>
  <si>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</si>
  <si>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</si>
  <si>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</si>
  <si>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</si>
  <si>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</si>
  <si>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</si>
  <si>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</si>
  <si>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</si>
  <si>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</si>
  <si>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</si>
  <si>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</si>
  <si>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</si>
  <si>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</si>
  <si>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</si>
  <si>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</si>
  <si>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</si>
  <si>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</si>
  <si>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</si>
  <si>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</si>
  <si>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</si>
  <si>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</si>
  <si>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</si>
  <si>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</si>
  <si>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</si>
  <si>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</si>
  <si>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</si>
  <si>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</si>
  <si>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</si>
  <si>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</si>
  <si>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</si>
  <si>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</si>
  <si>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</si>
  <si>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</si>
  <si>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</si>
  <si>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</si>
  <si>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</si>
  <si>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</si>
  <si>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</si>
  <si>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</si>
  <si>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</si>
  <si>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</si>
  <si>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</si>
  <si>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</si>
  <si>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</si>
  <si>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</si>
  <si>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</si>
  <si>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</si>
  <si>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</si>
  <si>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</si>
  <si>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</si>
  <si>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</si>
  <si>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</si>
  <si>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</si>
  <si>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</si>
  <si>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</si>
  <si>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</si>
  <si>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</si>
  <si>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</si>
  <si>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</si>
  <si>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</si>
  <si>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</si>
  <si>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</si>
  <si>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</si>
  <si>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</si>
  <si>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</si>
  <si>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</si>
  <si>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</si>
  <si>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</si>
  <si>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</si>
  <si>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</si>
  <si>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</si>
  <si>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</si>
  <si>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</si>
  <si>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</si>
  <si>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</si>
  <si>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</si>
  <si>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</si>
  <si>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</si>
  <si>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</si>
  <si>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</si>
  <si>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</si>
  <si>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</si>
  <si>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</si>
  <si>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</si>
  <si>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</si>
  <si>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</si>
  <si>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</si>
  <si>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</si>
  <si>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</si>
  <si>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</si>
  <si>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</si>
  <si>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</si>
  <si>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</si>
  <si>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</si>
  <si>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</si>
  <si>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</si>
  <si>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</si>
  <si>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</si>
  <si>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</si>
  <si>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</si>
  <si>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</si>
  <si>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</si>
  <si>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</si>
  <si>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</si>
  <si>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</si>
  <si>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</si>
  <si>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</si>
  <si>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</si>
  <si>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</si>
  <si>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</si>
  <si>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</si>
  <si>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</si>
  <si>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</si>
  <si>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</si>
  <si>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</si>
  <si>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</si>
  <si>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</si>
  <si>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</si>
  <si>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</si>
  <si>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</si>
  <si>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</si>
  <si>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</si>
  <si>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</si>
  <si>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</si>
  <si>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</si>
  <si>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</si>
  <si>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</si>
  <si>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</si>
  <si>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</si>
  <si>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</si>
  <si>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</si>
  <si>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</si>
  <si>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</si>
  <si>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</si>
  <si>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</si>
  <si>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</si>
  <si>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</si>
  <si>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</si>
  <si>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</si>
  <si>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</si>
  <si>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</si>
  <si>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</si>
  <si>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</si>
  <si>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</si>
  <si>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</si>
  <si>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</si>
  <si>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</si>
  <si>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</si>
  <si>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</si>
  <si>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</si>
  <si>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</si>
  <si>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</si>
  <si>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</si>
  <si>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</si>
  <si>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</si>
  <si>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</si>
  <si>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</si>
  <si>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</si>
  <si>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</si>
  <si>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</si>
  <si>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</si>
  <si>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</si>
  <si>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</si>
  <si>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</si>
  <si>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</si>
  <si>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</si>
  <si>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</si>
  <si>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</si>
  <si>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</si>
  <si>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</si>
  <si>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</si>
  <si>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</si>
  <si>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</si>
  <si>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</si>
  <si>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</si>
  <si>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</si>
  <si>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</si>
  <si>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</si>
  <si>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</si>
  <si>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</si>
  <si>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</si>
  <si>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</si>
  <si>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</si>
  <si>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</si>
  <si>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</si>
  <si>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</si>
  <si>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</si>
  <si>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</si>
  <si>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</si>
  <si>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</si>
  <si>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</si>
  <si>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</si>
  <si>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</si>
  <si>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</si>
  <si>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</si>
  <si>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</si>
  <si>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</si>
  <si>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</si>
  <si>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</si>
  <si>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</si>
  <si>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</si>
  <si>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</si>
  <si>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</si>
  <si>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</si>
  <si>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</si>
  <si>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</si>
  <si>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</si>
  <si>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</si>
  <si>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</si>
  <si>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</si>
  <si>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</si>
  <si>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</si>
  <si>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</si>
  <si>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</si>
  <si>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</si>
  <si>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</si>
  <si>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</si>
  <si>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</si>
  <si>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</si>
  <si>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</si>
  <si>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</si>
  <si>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</si>
  <si>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</si>
  <si>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</si>
  <si>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</si>
  <si>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</si>
  <si>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</si>
  <si>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</si>
  <si>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</si>
  <si>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</si>
  <si>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</si>
  <si>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</si>
  <si>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</si>
  <si>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</si>
  <si>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</si>
  <si>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</si>
  <si>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</si>
  <si>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</si>
  <si>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</si>
  <si>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</si>
  <si>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</si>
  <si>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</si>
  <si>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</si>
  <si>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</si>
  <si>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</si>
  <si>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</si>
  <si>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</si>
  <si>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</si>
  <si>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</si>
  <si>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</si>
  <si>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</si>
  <si>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</si>
  <si>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</si>
  <si>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</si>
  <si>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</si>
  <si>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</si>
  <si>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</si>
  <si>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</si>
  <si>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</si>
  <si>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</si>
  <si>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</si>
  <si>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</si>
  <si>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</si>
  <si>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</si>
  <si>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</si>
  <si>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</si>
  <si>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</si>
  <si>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</si>
  <si>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</si>
  <si>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</si>
  <si>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</si>
  <si>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</si>
  <si>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</si>
  <si>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</si>
  <si>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</si>
  <si>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</si>
  <si>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</si>
  <si>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</si>
  <si>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</si>
  <si>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</si>
  <si>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</si>
  <si>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</si>
  <si>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</si>
  <si>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</si>
  <si>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</si>
  <si>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</si>
  <si>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</si>
  <si>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</si>
  <si>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</si>
  <si>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</si>
  <si>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</si>
  <si>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</si>
  <si>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</si>
  <si>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</si>
  <si>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</si>
  <si>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</si>
  <si>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</si>
  <si>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</si>
  <si>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</si>
  <si>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</si>
  <si>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</si>
  <si>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</si>
  <si>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</si>
  <si>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</si>
  <si>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</si>
  <si>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</si>
  <si>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</si>
  <si>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</si>
  <si>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</si>
  <si>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</si>
  <si>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</si>
  <si>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</si>
  <si>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</si>
  <si>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</si>
  <si>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</si>
  <si>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</si>
  <si>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</si>
  <si>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</si>
  <si>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</si>
  <si>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</si>
  <si>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</si>
  <si>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</si>
  <si>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</si>
  <si>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</si>
  <si>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</si>
  <si>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</si>
  <si>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</si>
  <si>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</si>
  <si>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</si>
  <si>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</si>
  <si>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</si>
  <si>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</si>
  <si>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</si>
  <si>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</si>
  <si>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</si>
  <si>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</si>
  <si>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</si>
  <si>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</si>
  <si>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</si>
  <si>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</si>
  <si>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</si>
  <si>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</si>
  <si>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</si>
  <si>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</si>
  <si>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</si>
  <si>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</si>
  <si>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</si>
  <si>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</si>
  <si>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</si>
  <si>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</si>
  <si>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</si>
  <si>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</si>
  <si>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</si>
  <si>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</si>
  <si>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</si>
  <si>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</si>
  <si>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</si>
  <si>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</si>
  <si>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</si>
  <si>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</si>
  <si>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</si>
  <si>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</si>
  <si>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</si>
  <si>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</si>
  <si>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</si>
  <si>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</si>
  <si>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</si>
  <si>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</si>
  <si>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</si>
  <si>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</si>
  <si>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</si>
  <si>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</si>
  <si>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</si>
  <si>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</si>
  <si>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</si>
  <si>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</si>
  <si>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</si>
  <si>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</si>
  <si>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</si>
  <si>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</si>
  <si>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</si>
  <si>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</si>
  <si>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</si>
  <si>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</si>
  <si>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</si>
  <si>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</si>
  <si>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</si>
  <si>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</si>
  <si>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</si>
  <si>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</si>
  <si>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</si>
  <si>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</si>
  <si>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</si>
  <si>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</si>
  <si>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</si>
  <si>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</si>
  <si>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</si>
  <si>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</si>
  <si>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</si>
  <si>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</si>
  <si>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</si>
  <si>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</si>
  <si>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</si>
  <si>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</si>
  <si>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</si>
  <si>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</si>
  <si>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</si>
  <si>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</si>
  <si>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</si>
  <si>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</si>
  <si>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</si>
  <si>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</si>
  <si>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</si>
  <si>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</si>
  <si>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</si>
  <si>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</si>
  <si>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</si>
  <si>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</si>
  <si>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</si>
  <si>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</si>
  <si>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</si>
  <si>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</si>
  <si>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</si>
  <si>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</si>
  <si>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</si>
  <si>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</si>
  <si>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</si>
  <si>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</si>
  <si>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</si>
  <si>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</si>
  <si>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</si>
  <si>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</si>
  <si>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</si>
  <si>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</si>
  <si>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</si>
  <si>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</si>
  <si>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</si>
  <si>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</si>
  <si>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</si>
  <si>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</si>
  <si>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</si>
  <si>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</si>
  <si>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</si>
  <si>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</si>
  <si>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</si>
  <si>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</si>
  <si>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</si>
  <si>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</si>
  <si>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</si>
  <si>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</si>
  <si>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</si>
  <si>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</si>
  <si>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</si>
  <si>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</si>
  <si>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</si>
  <si>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</si>
  <si>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</si>
  <si>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</si>
  <si>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</si>
  <si>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</si>
  <si>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</si>
  <si>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</si>
  <si>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</si>
  <si>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</si>
  <si>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</si>
  <si>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</si>
  <si>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</si>
  <si>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</si>
  <si>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</si>
  <si>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</si>
  <si>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</si>
  <si>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</si>
  <si>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</si>
  <si>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</si>
  <si>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</si>
  <si>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</si>
  <si>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</si>
  <si>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</si>
  <si>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</si>
  <si>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</si>
  <si>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</si>
  <si>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</si>
  <si>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</si>
  <si>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</si>
  <si>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</si>
  <si>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</si>
  <si>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</si>
  <si>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</si>
  <si>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</si>
  <si>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</si>
  <si>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</si>
  <si>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</si>
  <si>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</si>
  <si>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</si>
  <si>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</si>
  <si>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</si>
  <si>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</si>
  <si>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</si>
  <si>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</si>
  <si>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</si>
  <si>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</si>
  <si>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</si>
  <si>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</si>
  <si>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</si>
  <si>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</si>
  <si>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</si>
  <si>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</si>
  <si>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</si>
  <si>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</si>
  <si>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</si>
  <si>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</si>
  <si>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</si>
  <si>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</si>
  <si>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</si>
  <si>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</si>
  <si>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</si>
  <si>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</si>
  <si>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</si>
  <si>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</si>
  <si>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</si>
  <si>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</si>
  <si>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</si>
  <si>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</si>
  <si>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</si>
  <si>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</si>
  <si>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</si>
  <si>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</si>
  <si>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</si>
  <si>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</si>
  <si>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</si>
  <si>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</si>
  <si>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</si>
  <si>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</si>
  <si>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</si>
  <si>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</si>
  <si>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</si>
  <si>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</si>
  <si>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</si>
  <si>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</si>
  <si>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</si>
  <si>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</si>
  <si>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</si>
  <si>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</si>
  <si>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</si>
  <si>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</si>
  <si>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</si>
  <si>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</si>
  <si>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</si>
  <si>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</si>
  <si>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</si>
  <si>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</si>
  <si>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</si>
  <si>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</si>
  <si>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</si>
  <si>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</si>
  <si>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</si>
  <si>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</si>
  <si>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</si>
  <si>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</si>
  <si>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</si>
  <si>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</si>
  <si>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</si>
  <si>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</si>
  <si>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</si>
  <si>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</si>
  <si>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</si>
  <si>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</si>
  <si>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</si>
  <si>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</si>
  <si>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</si>
  <si>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</si>
  <si>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</si>
  <si>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</si>
  <si>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</si>
  <si>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</si>
  <si>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</si>
  <si>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</si>
  <si>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</si>
  <si>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</si>
  <si>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</si>
  <si>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</si>
  <si>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</si>
  <si>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</si>
  <si>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</si>
  <si>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</si>
  <si>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</si>
  <si>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</si>
  <si>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</si>
  <si>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</si>
  <si>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</si>
  <si>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</si>
  <si>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</si>
  <si>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</si>
  <si>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</si>
  <si>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</si>
  <si>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</si>
  <si>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</si>
  <si>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</si>
  <si>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</si>
  <si>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</si>
  <si>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</si>
  <si>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</si>
  <si>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</si>
  <si>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</si>
  <si>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</si>
  <si>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</si>
  <si>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</si>
  <si>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</si>
  <si>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</si>
  <si>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</si>
  <si>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</si>
  <si>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</si>
  <si>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</si>
  <si>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</si>
  <si>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</si>
  <si>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</si>
  <si>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</si>
  <si>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</si>
  <si>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</si>
  <si>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</si>
  <si>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</si>
  <si>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</si>
  <si>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</si>
  <si>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</si>
  <si>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</si>
  <si>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</si>
  <si>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</si>
  <si>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</si>
  <si>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</si>
  <si>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</si>
  <si>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</si>
  <si>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</si>
  <si>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</si>
  <si>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</si>
  <si>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</si>
  <si>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</si>
  <si>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</si>
  <si>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</si>
  <si>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</si>
  <si>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</si>
  <si>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</si>
  <si>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</si>
  <si>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</si>
  <si>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</si>
  <si>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</si>
  <si>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</si>
  <si>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</si>
  <si>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</si>
  <si>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</si>
  <si>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</si>
  <si>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</si>
  <si>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</si>
  <si>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</si>
  <si>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</si>
  <si>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</si>
  <si>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</si>
  <si>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</si>
  <si>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</si>
  <si>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</si>
  <si>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</si>
  <si>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</si>
  <si>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</si>
  <si>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</si>
  <si>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</si>
  <si>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</si>
  <si>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</si>
  <si>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</si>
  <si>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</si>
  <si>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</si>
  <si>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</si>
  <si>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</si>
  <si>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</si>
  <si>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</si>
  <si>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</si>
  <si>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</si>
  <si>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</si>
  <si>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</si>
  <si>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</si>
  <si>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</si>
  <si>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</si>
  <si>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</si>
  <si>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</si>
  <si>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</si>
  <si>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</si>
  <si>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</si>
  <si>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</si>
  <si>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</si>
  <si>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</si>
  <si>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</si>
  <si>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</si>
  <si>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</si>
  <si>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</si>
  <si>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</si>
  <si>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</si>
  <si>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</si>
  <si>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</si>
  <si>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</si>
  <si>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</si>
  <si>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</si>
  <si>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</si>
  <si>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</si>
  <si>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</si>
  <si>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</si>
  <si>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</si>
  <si>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</si>
  <si>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</si>
  <si>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</si>
  <si>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</si>
  <si>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</si>
  <si>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</si>
  <si>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</si>
  <si>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</si>
  <si>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</si>
  <si>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</si>
  <si>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</si>
  <si>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</si>
  <si>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</si>
  <si>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</si>
  <si>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</si>
  <si>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</si>
  <si>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</si>
  <si>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</si>
  <si>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</si>
  <si>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</si>
  <si>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</si>
  <si>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</si>
  <si>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</si>
  <si>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</si>
  <si>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</si>
  <si>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</si>
  <si>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</si>
  <si>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</si>
  <si>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</si>
  <si>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</si>
  <si>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</si>
  <si>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</si>
  <si>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</si>
  <si>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</si>
  <si>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</si>
  <si>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</si>
  <si>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</si>
  <si>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</si>
  <si>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</si>
  <si>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</si>
  <si>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</si>
  <si>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</si>
  <si>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</si>
  <si>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</si>
  <si>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</si>
  <si>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</si>
  <si>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</si>
  <si>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</si>
  <si>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</si>
  <si>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</si>
  <si>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</si>
  <si>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</si>
  <si>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</si>
  <si>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</si>
  <si>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</si>
  <si>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</si>
  <si>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</si>
  <si>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</si>
  <si>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</si>
  <si>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</si>
  <si>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</si>
  <si>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</si>
  <si>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</si>
  <si>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</si>
  <si>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</si>
  <si>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</si>
  <si>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</si>
  <si>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</si>
  <si>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</si>
  <si>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</si>
  <si>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</si>
  <si>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</si>
  <si>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</si>
  <si>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</si>
  <si>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</si>
  <si>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</si>
  <si>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</si>
  <si>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</si>
  <si>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</si>
  <si>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</si>
  <si>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</si>
  <si>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</si>
  <si>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</si>
  <si>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</si>
  <si>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</si>
  <si>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</si>
  <si>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</si>
  <si>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</si>
  <si>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</si>
  <si>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</si>
  <si>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</si>
  <si>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</si>
  <si>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</si>
  <si>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</si>
  <si>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</si>
  <si>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</si>
  <si>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</si>
  <si>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</si>
  <si>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</si>
  <si>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</si>
  <si>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</si>
  <si>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</si>
  <si>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</si>
  <si>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</si>
  <si>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</si>
  <si>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</si>
  <si>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</si>
  <si>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</si>
  <si>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</si>
  <si>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</si>
  <si>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</si>
  <si>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</si>
  <si>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</si>
  <si>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</si>
  <si>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</si>
  <si>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</si>
  <si>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</si>
  <si>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</si>
  <si>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</si>
  <si>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</si>
  <si>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</si>
  <si>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</si>
  <si>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</si>
  <si>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</si>
  <si>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</si>
  <si>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</si>
  <si>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</si>
  <si>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</si>
  <si>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</si>
  <si>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</si>
  <si>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</si>
  <si>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</si>
  <si>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</si>
  <si>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</si>
  <si>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</si>
  <si>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</si>
  <si>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</si>
  <si>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</si>
  <si>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</si>
  <si>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</si>
  <si>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</si>
  <si>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</si>
  <si>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</si>
  <si>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</si>
  <si>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</si>
  <si>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</si>
  <si>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</si>
  <si>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</si>
  <si>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</si>
  <si>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</si>
  <si>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</si>
  <si>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</si>
  <si>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</si>
  <si>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</si>
  <si>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</si>
  <si>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</si>
  <si>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</si>
  <si>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</si>
  <si>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</si>
  <si>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</si>
  <si>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</si>
  <si>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</si>
  <si>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</si>
  <si>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</si>
  <si>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</si>
  <si>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</si>
  <si>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</si>
  <si>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</si>
  <si>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</si>
  <si>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</si>
  <si>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</si>
  <si>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</si>
  <si>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</si>
  <si>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</si>
  <si>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</si>
  <si>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</si>
  <si>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</si>
  <si>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</si>
  <si>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</si>
  <si>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</si>
  <si>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</si>
  <si>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</si>
  <si>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</si>
  <si>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</si>
  <si>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</si>
  <si>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</si>
  <si>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</si>
  <si>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</si>
  <si>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</si>
  <si>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</si>
  <si>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</si>
  <si>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</si>
  <si>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</si>
  <si>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</si>
  <si>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</si>
  <si>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</si>
  <si>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</si>
  <si>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</si>
  <si>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</si>
  <si>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</si>
  <si>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</si>
  <si>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</si>
  <si>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</si>
  <si>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</si>
  <si>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</si>
  <si>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</si>
  <si>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</si>
  <si>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</si>
  <si>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</si>
  <si>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</si>
  <si>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</si>
  <si>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</si>
  <si>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</si>
  <si>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</si>
  <si>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</si>
  <si>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</si>
  <si>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</si>
  <si>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</si>
  <si>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</si>
  <si>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</si>
  <si>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</si>
  <si>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</si>
  <si>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</si>
  <si>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</si>
  <si>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</si>
  <si>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</si>
  <si>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</si>
  <si>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</si>
  <si>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</si>
  <si>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</si>
  <si>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</si>
  <si>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</si>
  <si>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</si>
  <si>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</si>
  <si>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</si>
  <si>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</si>
  <si>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</si>
  <si>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</si>
  <si>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</si>
  <si>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</si>
  <si>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</si>
  <si>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</si>
  <si>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</si>
  <si>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</si>
  <si>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</si>
  <si>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</si>
  <si>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</si>
  <si>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</si>
  <si>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</si>
  <si>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</si>
  <si>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</si>
  <si>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</si>
  <si>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</si>
  <si>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</si>
  <si>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</si>
  <si>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</si>
  <si>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</si>
  <si>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</si>
  <si>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</si>
  <si>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</si>
  <si>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</si>
  <si>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</si>
  <si>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</si>
  <si>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</si>
  <si>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</si>
  <si>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</si>
  <si>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</si>
  <si>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</si>
  <si>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</si>
  <si>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</si>
  <si>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</si>
  <si>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</si>
  <si>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</si>
  <si>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</si>
  <si>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</si>
  <si>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</si>
  <si>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</si>
  <si>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</si>
  <si>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</si>
  <si>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</si>
  <si>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</si>
  <si>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</si>
  <si>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</si>
  <si>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</si>
  <si>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</si>
  <si>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</si>
  <si>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</si>
  <si>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</si>
  <si>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</si>
  <si>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</si>
  <si>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</si>
  <si>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</si>
  <si>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</si>
  <si>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</si>
  <si>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</si>
  <si>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</si>
  <si>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</si>
  <si>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</si>
  <si>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</si>
  <si>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</si>
  <si>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</si>
  <si>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</si>
  <si>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</si>
  <si>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</si>
  <si>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</si>
  <si>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</si>
  <si>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</si>
  <si>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</si>
  <si>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</si>
  <si>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</si>
  <si>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</si>
  <si>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</si>
  <si>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</si>
  <si>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</si>
  <si>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</si>
  <si>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</si>
  <si>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</si>
  <si>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</si>
  <si>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</si>
  <si>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</si>
  <si>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</si>
  <si>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</si>
  <si>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</si>
  <si>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</si>
  <si>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</si>
  <si>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</si>
  <si>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</si>
  <si>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</si>
  <si>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</si>
  <si>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</si>
  <si>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</si>
  <si>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</si>
  <si>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</si>
  <si>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</si>
  <si>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</si>
  <si>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</si>
  <si>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</si>
  <si>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</si>
  <si>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</si>
  <si>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</si>
  <si>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</si>
  <si>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</si>
  <si>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</si>
  <si>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</si>
  <si>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</si>
  <si>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</si>
  <si>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</si>
  <si>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</si>
  <si>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</si>
  <si>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</si>
  <si>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</si>
  <si>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</si>
  <si>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</si>
  <si>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</si>
  <si>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</si>
  <si>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</si>
  <si>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</si>
  <si>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</si>
  <si>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</si>
  <si>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</si>
  <si>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</si>
  <si>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</si>
  <si>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</si>
  <si>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</si>
  <si>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</si>
  <si>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</si>
  <si>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</si>
  <si>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</si>
  <si>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</si>
  <si>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</si>
  <si>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</si>
  <si>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</si>
  <si>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</si>
  <si>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</si>
  <si>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</si>
  <si>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</si>
  <si>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</si>
  <si>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</si>
  <si>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</si>
  <si>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</si>
  <si>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</si>
  <si>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</si>
  <si>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</si>
  <si>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</si>
  <si>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</si>
  <si>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</si>
  <si>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</si>
  <si>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</si>
  <si>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</si>
  <si>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</si>
  <si>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</si>
  <si>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</si>
  <si>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</si>
  <si>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</si>
  <si>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</si>
  <si>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</si>
  <si>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</si>
  <si>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</si>
  <si>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</si>
  <si>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</si>
  <si>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</si>
  <si>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</si>
  <si>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</si>
  <si>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</si>
  <si>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</si>
  <si>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</si>
  <si>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</si>
  <si>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</si>
  <si>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</si>
  <si>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</si>
  <si>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</si>
  <si>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</si>
  <si>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</si>
  <si>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</si>
  <si>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</si>
  <si>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</si>
  <si>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</si>
  <si>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</si>
  <si>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</si>
  <si>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</si>
  <si>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</si>
  <si>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</si>
  <si>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</si>
  <si>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</si>
  <si>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</si>
  <si>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</si>
  <si>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</si>
  <si>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</si>
  <si>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</si>
  <si>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</si>
  <si>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</si>
  <si>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</si>
  <si>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</si>
  <si>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</si>
  <si>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</si>
  <si>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</si>
  <si>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</si>
  <si>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</si>
  <si>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</si>
  <si>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</si>
  <si>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</si>
  <si>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</si>
  <si>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</si>
  <si>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</si>
  <si>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</si>
  <si>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</si>
  <si>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</si>
  <si>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</si>
  <si>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</si>
  <si>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</si>
  <si>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</si>
  <si>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</si>
  <si>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</si>
  <si>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</si>
  <si>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</si>
  <si>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</si>
  <si>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</si>
  <si>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</si>
  <si>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</si>
  <si>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</si>
  <si>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</si>
  <si>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</si>
  <si>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</si>
  <si>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</si>
  <si>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</si>
  <si>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</si>
  <si>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</si>
  <si>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</si>
  <si>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</si>
  <si>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</si>
  <si>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</si>
  <si>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</si>
  <si>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</si>
  <si>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</si>
  <si>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</si>
  <si>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</si>
  <si>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</si>
  <si>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</si>
  <si>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</si>
  <si>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</si>
  <si>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</si>
  <si>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</si>
  <si>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</si>
  <si>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</si>
  <si>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</si>
  <si>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</si>
  <si>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</si>
  <si>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</si>
  <si>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</si>
  <si>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</si>
  <si>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</si>
  <si>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</si>
  <si>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</si>
  <si>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</si>
  <si>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</si>
  <si>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</si>
  <si>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</si>
  <si>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</si>
  <si>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</si>
  <si>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</si>
  <si>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</si>
  <si>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</si>
  <si>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</si>
  <si>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</si>
  <si>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</si>
  <si>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</si>
  <si>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</si>
  <si>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</si>
  <si>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</si>
  <si>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</si>
  <si>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</si>
  <si>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</si>
  <si>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</si>
  <si>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</si>
  <si>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</si>
  <si>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</si>
  <si>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</si>
  <si>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</si>
  <si>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</si>
  <si>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</si>
  <si>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</si>
  <si>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</si>
  <si>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</si>
  <si>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</si>
  <si>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</si>
  <si>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</si>
  <si>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</si>
  <si>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</si>
  <si>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</si>
  <si>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</si>
  <si>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</si>
  <si>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</si>
  <si>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</si>
  <si>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</si>
  <si>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</si>
  <si>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</si>
  <si>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</si>
  <si>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</si>
  <si>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</si>
  <si>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</si>
  <si>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</si>
  <si>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</si>
  <si>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</si>
  <si>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</si>
  <si>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</si>
  <si>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</si>
  <si>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</si>
  <si>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</si>
  <si>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</si>
  <si>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</si>
  <si>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</si>
  <si>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</si>
  <si>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</si>
  <si>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</si>
  <si>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</si>
  <si>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</si>
  <si>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</si>
  <si>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</si>
  <si>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</si>
  <si>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</si>
  <si>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</si>
  <si>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</si>
  <si>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</si>
  <si>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</si>
  <si>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</si>
  <si>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</si>
  <si>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</si>
  <si>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</si>
  <si>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</si>
  <si>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</si>
  <si>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</si>
  <si>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</si>
  <si>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</si>
  <si>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</si>
  <si>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</si>
  <si>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</si>
  <si>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</si>
  <si>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</si>
  <si>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</si>
  <si>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</si>
  <si>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</si>
  <si>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</si>
  <si>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</si>
  <si>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</si>
  <si>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</si>
  <si>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</si>
  <si>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</si>
  <si>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</si>
  <si>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</si>
  <si>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</si>
  <si>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</si>
  <si>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</si>
  <si>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</si>
  <si>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</si>
  <si>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</si>
  <si>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</si>
  <si>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</si>
  <si>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</si>
  <si>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</si>
  <si>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</si>
  <si>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</si>
  <si>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</si>
  <si>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</si>
  <si>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</si>
  <si>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</si>
  <si>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</si>
  <si>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</si>
  <si>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</si>
  <si>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</si>
  <si>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</si>
  <si>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</si>
  <si>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</si>
  <si>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</si>
  <si>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</si>
  <si>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</si>
  <si>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</si>
  <si>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</si>
  <si>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</si>
  <si>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</si>
  <si>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</si>
  <si>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</si>
  <si>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</si>
  <si>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</si>
  <si>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</si>
  <si>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</si>
  <si>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</si>
  <si>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</si>
  <si>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</si>
  <si>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</si>
  <si>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</si>
  <si>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</si>
  <si>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</si>
  <si>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</si>
  <si>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</si>
  <si>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</si>
  <si>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</si>
  <si>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</si>
  <si>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</si>
  <si>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</si>
  <si>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</si>
  <si>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</si>
  <si>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</si>
  <si>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</si>
  <si>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</si>
  <si>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</si>
  <si>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</si>
  <si>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</si>
  <si>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</si>
  <si>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</si>
  <si>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</si>
  <si>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</si>
  <si>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</si>
  <si>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</si>
  <si>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</si>
  <si>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</si>
  <si>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</si>
  <si>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</si>
  <si>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</si>
  <si>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</si>
  <si>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</si>
  <si>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</si>
  <si>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</si>
  <si>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</si>
  <si>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</si>
  <si>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</si>
  <si>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</si>
  <si>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</si>
  <si>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</si>
  <si>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</si>
  <si>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</si>
  <si>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</si>
  <si>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</si>
  <si>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</si>
  <si>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</si>
  <si>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</si>
  <si>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</si>
  <si>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</si>
  <si>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</si>
  <si>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</si>
  <si>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</si>
  <si>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</si>
  <si>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</si>
  <si>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</si>
  <si>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</si>
  <si>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</si>
  <si>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</si>
  <si>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</si>
  <si>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</si>
  <si>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</si>
  <si>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</si>
  <si>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</si>
  <si>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</si>
  <si>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</si>
  <si>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</si>
  <si>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</si>
  <si>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</si>
  <si>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</si>
  <si>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</si>
  <si>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</si>
  <si>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</si>
  <si>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</si>
  <si>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</si>
  <si>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</si>
  <si>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</si>
  <si>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</si>
  <si>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</si>
  <si>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</si>
  <si>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</si>
  <si>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</si>
  <si>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</si>
  <si>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</si>
  <si>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</si>
  <si>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</si>
  <si>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</si>
  <si>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</si>
  <si>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</si>
  <si>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</si>
  <si>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</si>
  <si>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</si>
  <si>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</si>
  <si>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</si>
  <si>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</si>
  <si>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</si>
  <si>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</si>
  <si>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</si>
  <si>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</si>
  <si>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</si>
  <si>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</si>
  <si>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</si>
  <si>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</si>
  <si>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</si>
  <si>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</si>
  <si>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</si>
  <si>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</si>
  <si>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</si>
  <si>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</si>
  <si>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</si>
  <si>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</si>
  <si>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</si>
  <si>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</si>
  <si>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</si>
  <si>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</si>
  <si>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</si>
  <si>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</si>
  <si>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</si>
  <si>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</si>
  <si>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</si>
  <si>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</si>
  <si>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</si>
  <si>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</si>
  <si>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</si>
  <si>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</si>
  <si>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</si>
  <si>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</si>
  <si>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</si>
  <si>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</si>
  <si>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</si>
  <si>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</si>
  <si>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</si>
  <si>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</si>
  <si>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</si>
  <si>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</si>
  <si>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</si>
  <si>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</si>
  <si>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</si>
  <si>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</si>
  <si>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</si>
  <si>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</si>
  <si>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</si>
  <si>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</si>
  <si>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</si>
  <si>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</si>
  <si>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</si>
  <si>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</si>
  <si>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</si>
  <si>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</si>
  <si>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</si>
  <si>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</si>
  <si>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</si>
  <si>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</si>
  <si>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</si>
  <si>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</si>
  <si>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</si>
  <si>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</si>
  <si>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</si>
  <si>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</si>
  <si>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</si>
  <si>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</si>
  <si>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</si>
  <si>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</si>
  <si>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</si>
  <si>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</si>
  <si>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</si>
  <si>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</si>
  <si>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</si>
  <si>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</si>
  <si>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</si>
  <si>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</si>
  <si>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</si>
  <si>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</si>
  <si>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</si>
  <si>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</si>
  <si>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</si>
  <si>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</si>
  <si>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</si>
  <si>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</si>
  <si>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</si>
  <si>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</si>
  <si>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</si>
  <si>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</si>
  <si>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</si>
  <si>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</si>
  <si>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</si>
  <si>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</si>
  <si>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</si>
  <si>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</si>
  <si>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</si>
  <si>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</si>
  <si>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</si>
  <si>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</si>
  <si>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</si>
  <si>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</si>
  <si>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</si>
  <si>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</si>
  <si>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</si>
  <si>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</si>
  <si>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</si>
  <si>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</si>
  <si>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</si>
  <si>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</si>
  <si>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</si>
  <si>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</si>
  <si>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</si>
  <si>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</si>
  <si>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</si>
  <si>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</si>
  <si>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</si>
  <si>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</si>
  <si>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</si>
  <si>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</si>
  <si>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</si>
  <si>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</si>
  <si>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</si>
  <si>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</si>
  <si>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</si>
  <si>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</si>
  <si>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</si>
  <si>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</si>
  <si>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</si>
  <si>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</si>
  <si>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</si>
  <si>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</si>
  <si>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</si>
  <si>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</si>
  <si>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</si>
  <si>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</si>
  <si>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</si>
  <si>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</si>
  <si>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</si>
  <si>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</si>
  <si>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</si>
  <si>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</si>
  <si>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</si>
  <si>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</si>
  <si>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</si>
  <si>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</si>
  <si>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</si>
  <si>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</si>
  <si>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</si>
  <si>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</si>
  <si>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</si>
  <si>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</si>
  <si>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</si>
  <si>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</si>
  <si>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</si>
  <si>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</si>
  <si>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</si>
  <si>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</si>
  <si>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</si>
  <si>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</si>
  <si>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</si>
  <si>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</si>
  <si>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</si>
  <si>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</si>
  <si>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</si>
  <si>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</si>
  <si>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</si>
  <si>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</si>
  <si>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</si>
  <si>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</si>
  <si>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</si>
  <si>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</si>
  <si>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</si>
  <si>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</si>
  <si>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</si>
  <si>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</si>
  <si>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</si>
  <si>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</si>
  <si>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</si>
  <si>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</si>
  <si>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</si>
  <si>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</si>
  <si>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</si>
  <si>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</si>
  <si>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</si>
  <si>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</si>
  <si>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</si>
  <si>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</si>
  <si>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</si>
  <si>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</si>
  <si>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</si>
  <si>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</si>
  <si>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</si>
  <si>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</si>
  <si>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</si>
  <si>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</si>
  <si>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</si>
  <si>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</si>
  <si>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</si>
  <si>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</si>
  <si>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</si>
  <si>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</si>
  <si>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</si>
  <si>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</si>
  <si>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</si>
  <si>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</si>
  <si>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</si>
  <si>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</si>
  <si>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</si>
  <si>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</si>
  <si>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</si>
  <si>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</si>
  <si>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</si>
  <si>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</si>
  <si>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</si>
  <si>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</si>
  <si>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</si>
  <si>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</si>
  <si>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</si>
  <si>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</si>
  <si>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</si>
  <si>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</si>
  <si>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</si>
  <si>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</si>
  <si>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</si>
  <si>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</si>
  <si>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</si>
  <si>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</si>
  <si>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</si>
  <si>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</si>
  <si>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</si>
  <si>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</si>
  <si>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</si>
  <si>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</si>
  <si>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</si>
  <si>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</si>
  <si>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</si>
  <si>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</si>
  <si>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</si>
  <si>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</si>
  <si>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</si>
  <si>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</si>
  <si>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</si>
  <si>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</si>
  <si>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</si>
  <si>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</si>
  <si>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</si>
  <si>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</si>
  <si>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</si>
  <si>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</si>
  <si>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</si>
  <si>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</si>
  <si>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</si>
  <si>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</si>
  <si>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</si>
  <si>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</si>
  <si>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</si>
  <si>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</si>
  <si>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</si>
  <si>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</si>
  <si>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</si>
  <si>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</si>
  <si>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</si>
  <si>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</si>
  <si>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</si>
  <si>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</si>
  <si>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</si>
  <si>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</si>
  <si>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</si>
  <si>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</si>
  <si>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</si>
  <si>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</si>
  <si>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</si>
  <si>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</si>
  <si>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</si>
  <si>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</si>
  <si>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</si>
  <si>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</si>
  <si>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</si>
  <si>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</si>
  <si>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</si>
  <si>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</si>
  <si>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</si>
  <si>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</si>
  <si>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</si>
  <si>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</si>
  <si>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</si>
  <si>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</si>
  <si>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</si>
  <si>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</si>
  <si>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</si>
  <si>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</si>
  <si>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</si>
  <si>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</si>
  <si>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</si>
  <si>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</si>
  <si>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</si>
  <si>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</si>
  <si>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</si>
  <si>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</si>
  <si>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</si>
  <si>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</si>
  <si>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</si>
  <si>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</si>
  <si>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</si>
  <si>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</si>
  <si>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</si>
  <si>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</si>
  <si>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</si>
  <si>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</si>
  <si>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</si>
  <si>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</si>
  <si>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</si>
  <si>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</si>
  <si>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</si>
  <si>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</si>
  <si>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</si>
  <si>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</si>
  <si>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</si>
  <si>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</si>
  <si>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</si>
  <si>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</si>
  <si>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</si>
  <si>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</si>
  <si>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</si>
  <si>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</si>
  <si>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</si>
  <si>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</si>
  <si>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</si>
  <si>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</si>
  <si>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</si>
  <si>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</si>
  <si>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</si>
  <si>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</si>
  <si>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</si>
  <si>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</si>
  <si>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</si>
  <si>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</si>
  <si>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</si>
  <si>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</si>
  <si>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</si>
  <si>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</si>
  <si>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</si>
  <si>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</si>
  <si>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</si>
  <si>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</si>
  <si>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</si>
  <si>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</si>
  <si>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</si>
  <si>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</si>
  <si>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</si>
  <si>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</si>
  <si>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</si>
  <si>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</si>
  <si>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</si>
  <si>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</si>
  <si>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</si>
  <si>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</si>
  <si>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</si>
  <si>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</si>
  <si>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</si>
  <si>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</si>
  <si>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</si>
  <si>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</si>
  <si>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</si>
  <si>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</si>
  <si>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</si>
  <si>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</si>
  <si>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</si>
  <si>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</si>
  <si>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</si>
  <si>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</si>
  <si>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</si>
  <si>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</si>
  <si>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</si>
  <si>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</si>
  <si>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</si>
  <si>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</si>
  <si>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</si>
  <si>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</si>
  <si>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</si>
  <si>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</si>
  <si>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</si>
  <si>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</si>
  <si>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</si>
  <si>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</si>
  <si>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</si>
  <si>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</si>
  <si>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</si>
  <si>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</si>
  <si>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</si>
  <si>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</si>
  <si>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</si>
  <si>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</si>
  <si>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</si>
  <si>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</si>
  <si>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</si>
  <si>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</si>
  <si>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</si>
  <si>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</si>
  <si>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</si>
  <si>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</si>
  <si>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</si>
  <si>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</si>
  <si>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</si>
  <si>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</si>
  <si>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</si>
  <si>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</si>
  <si>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</si>
  <si>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</si>
  <si>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</si>
  <si>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</si>
  <si>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</si>
  <si>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</si>
  <si>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</si>
  <si>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</si>
  <si>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</si>
  <si>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</si>
  <si>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</si>
  <si>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</si>
  <si>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</si>
  <si>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</si>
  <si>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</si>
  <si>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</si>
  <si>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</si>
  <si>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</si>
  <si>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</si>
  <si>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</si>
  <si>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</si>
  <si>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</si>
  <si>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</si>
  <si>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</si>
  <si>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</si>
  <si>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</si>
  <si>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</si>
  <si>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</si>
  <si>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</si>
  <si>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</si>
  <si>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</si>
  <si>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</si>
  <si>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</si>
  <si>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</si>
  <si>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</si>
  <si>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</si>
  <si>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</si>
  <si>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</si>
  <si>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</si>
  <si>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</si>
  <si>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</si>
  <si>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</si>
  <si>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</si>
  <si>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</si>
  <si>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</si>
  <si>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</si>
  <si>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</si>
  <si>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</si>
  <si>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</si>
  <si>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</si>
  <si>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</si>
  <si>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</si>
  <si>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</si>
  <si>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</si>
  <si>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</si>
  <si>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</si>
  <si>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</si>
  <si>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</si>
  <si>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</si>
  <si>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</si>
  <si>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</si>
  <si>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</si>
  <si>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</si>
  <si>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</si>
  <si>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</si>
  <si>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</si>
  <si>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</si>
  <si>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</si>
  <si>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</si>
  <si>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</si>
  <si>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</si>
  <si>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</si>
  <si>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</si>
  <si>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</si>
  <si>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</si>
  <si>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</si>
  <si>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</si>
  <si>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</si>
  <si>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</si>
  <si>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</si>
  <si>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</si>
  <si>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</si>
  <si>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</si>
  <si>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</si>
  <si>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</si>
  <si>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</si>
  <si>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</si>
  <si>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</si>
  <si>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</si>
  <si>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</si>
  <si>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</si>
  <si>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</si>
  <si>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</si>
  <si>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</si>
  <si>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</si>
  <si>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</si>
  <si>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</si>
  <si>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</si>
  <si>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</si>
  <si>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</si>
  <si>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</si>
  <si>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</si>
  <si>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</si>
  <si>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</si>
  <si>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</si>
  <si>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</si>
  <si>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</si>
  <si>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</si>
  <si>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</si>
  <si>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</si>
  <si>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</si>
  <si>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</si>
  <si>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</si>
  <si>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</si>
  <si>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</si>
  <si>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</si>
  <si>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</si>
  <si>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</si>
  <si>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</si>
  <si>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</si>
  <si>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</si>
  <si>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</si>
  <si>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</si>
  <si>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</si>
  <si>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</si>
  <si>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</si>
  <si>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</si>
  <si>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</si>
  <si>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</si>
  <si>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</si>
  <si>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</si>
  <si>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</si>
  <si>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</si>
  <si>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</si>
  <si>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</si>
  <si>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</si>
  <si>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</si>
  <si>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</si>
  <si>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</si>
  <si>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</si>
  <si>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</si>
  <si>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</si>
  <si>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</si>
  <si>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</si>
  <si>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</si>
  <si>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</si>
  <si>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</si>
  <si>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</si>
  <si>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</si>
  <si>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</si>
  <si>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</si>
  <si>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</si>
  <si>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</si>
  <si>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</si>
  <si>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</si>
  <si>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</si>
  <si>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</si>
  <si>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</si>
  <si>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</si>
  <si>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</si>
  <si>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</si>
  <si>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</si>
  <si>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</si>
  <si>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</si>
  <si>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</si>
  <si>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</si>
  <si>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</si>
  <si>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</si>
  <si>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</si>
  <si>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</si>
  <si>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</si>
  <si>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</si>
  <si>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</si>
  <si>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</si>
  <si>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</si>
  <si>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</si>
  <si>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</si>
  <si>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</si>
  <si>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</si>
  <si>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</si>
  <si>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</si>
  <si>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</si>
  <si>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</si>
  <si>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</si>
  <si>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</si>
  <si>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</si>
  <si>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</si>
  <si>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</si>
  <si>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</si>
  <si>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</si>
  <si>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</si>
  <si>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</si>
  <si>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</si>
  <si>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</si>
  <si>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</si>
  <si>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</si>
  <si>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</si>
  <si>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</si>
  <si>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</si>
  <si>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</si>
  <si>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</si>
  <si>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</si>
  <si>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</si>
  <si>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</si>
  <si>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</si>
  <si>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</si>
  <si>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</si>
  <si>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</si>
  <si>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</si>
  <si>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</si>
  <si>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</si>
  <si>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</si>
  <si>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</si>
  <si>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</si>
  <si>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</si>
  <si>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</si>
  <si>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</si>
  <si>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</si>
  <si>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</si>
  <si>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</si>
  <si>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</si>
  <si>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</si>
  <si>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</si>
  <si>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</si>
  <si>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</si>
  <si>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</si>
  <si>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</si>
  <si>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</si>
  <si>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</si>
  <si>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</si>
  <si>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</si>
  <si>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</si>
  <si>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</si>
  <si>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</si>
  <si>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</si>
  <si>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</si>
  <si>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</si>
  <si>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</si>
  <si>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</si>
  <si>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</si>
  <si>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</si>
  <si>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</si>
  <si>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</si>
  <si>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</si>
  <si>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</si>
  <si>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</si>
  <si>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</si>
  <si>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</si>
  <si>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</si>
  <si>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</si>
  <si>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</si>
  <si>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</si>
  <si>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</si>
  <si>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</si>
  <si>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</si>
  <si>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</si>
  <si>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</si>
  <si>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</si>
  <si>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</si>
  <si>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</si>
  <si>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</si>
  <si>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</si>
  <si>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</si>
  <si>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</si>
  <si>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</si>
  <si>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</si>
  <si>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</si>
  <si>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</si>
  <si>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</si>
  <si>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</si>
  <si>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</si>
  <si>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</si>
  <si>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</si>
  <si>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</si>
  <si>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</si>
  <si>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</si>
  <si>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</si>
  <si>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</si>
  <si>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</si>
  <si>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</si>
  <si>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</si>
  <si>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</si>
  <si>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</si>
  <si>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</si>
  <si>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</si>
  <si>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</si>
  <si>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</si>
  <si>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</si>
  <si>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</si>
  <si>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</si>
  <si>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</si>
  <si>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</si>
  <si>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</si>
  <si>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</si>
  <si>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</si>
  <si>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</si>
  <si>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</si>
  <si>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</si>
  <si>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</si>
  <si>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</si>
  <si>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</si>
  <si>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</si>
  <si>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</si>
  <si>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</si>
  <si>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</si>
  <si>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</si>
  <si>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</si>
  <si>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</si>
  <si>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</si>
  <si>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</si>
  <si>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</si>
  <si>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</si>
  <si>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</si>
  <si>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</si>
  <si>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</si>
  <si>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</si>
  <si>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</si>
  <si>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</si>
  <si>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</si>
  <si>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</si>
  <si>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</si>
  <si>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</si>
  <si>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</si>
  <si>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</si>
  <si>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</si>
  <si>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</si>
  <si>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</si>
  <si>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</si>
  <si>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</si>
  <si>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</si>
  <si>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</si>
  <si>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</si>
  <si>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</si>
  <si>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</si>
  <si>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</si>
  <si>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</si>
  <si>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</si>
  <si>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</si>
  <si>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</si>
  <si>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</si>
  <si>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</si>
  <si>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</si>
  <si>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</si>
  <si>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</si>
  <si>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</si>
  <si>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</si>
  <si>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</si>
  <si>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</si>
  <si>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</si>
  <si>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</si>
  <si>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</si>
  <si>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</si>
  <si>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</si>
  <si>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</si>
  <si>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</si>
  <si>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</si>
  <si>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</si>
  <si>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</si>
  <si>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</si>
  <si>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</si>
  <si>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</si>
  <si>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</si>
  <si>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</si>
  <si>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</si>
  <si>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</si>
  <si>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</si>
  <si>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</si>
  <si>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</si>
  <si>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</si>
  <si>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</si>
  <si>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</si>
  <si>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</si>
  <si>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</si>
  <si>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</si>
  <si>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</si>
  <si>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</si>
  <si>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</si>
  <si>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</si>
  <si>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</si>
  <si>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</si>
  <si>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</si>
  <si>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</si>
  <si>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</si>
  <si>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</si>
  <si>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</si>
  <si>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</si>
  <si>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</si>
  <si>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</si>
  <si>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</si>
  <si>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</si>
  <si>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</si>
  <si>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</si>
  <si>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</si>
  <si>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</si>
  <si>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</si>
  <si>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</si>
  <si>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</si>
  <si>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</si>
  <si>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</si>
  <si>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</si>
  <si>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</si>
  <si>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</si>
  <si>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</si>
  <si>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</si>
  <si>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</si>
  <si>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</si>
  <si>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</si>
  <si>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</si>
  <si>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</si>
  <si>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</si>
  <si>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</si>
  <si>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</si>
  <si>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</si>
  <si>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</si>
  <si>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</si>
  <si>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</si>
  <si>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</si>
  <si>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</si>
  <si>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</si>
  <si>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</si>
  <si>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</si>
  <si>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</si>
  <si>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</si>
  <si>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</si>
  <si>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</si>
  <si>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</si>
  <si>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</si>
  <si>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</si>
  <si>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</si>
  <si>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</si>
  <si>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</si>
  <si>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</si>
  <si>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</si>
  <si>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</si>
  <si>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</si>
  <si>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</si>
  <si>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</si>
  <si>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</si>
  <si>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</si>
  <si>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</si>
  <si>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</si>
  <si>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</si>
  <si>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</si>
  <si>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</si>
  <si>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</si>
  <si>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</si>
  <si>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</si>
  <si>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</si>
  <si>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</si>
  <si>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</si>
  <si>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</si>
  <si>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</si>
  <si>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</si>
  <si>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</si>
  <si>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</si>
  <si>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</si>
  <si>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</si>
  <si>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</si>
  <si>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</si>
  <si>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</si>
  <si>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</si>
  <si>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</si>
  <si>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</si>
  <si>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</si>
  <si>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</si>
  <si>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</si>
  <si>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</si>
  <si>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</si>
  <si>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</si>
  <si>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</si>
  <si>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</si>
  <si>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</si>
  <si>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</si>
  <si>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</si>
  <si>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</si>
  <si>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</si>
  <si>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</si>
  <si>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</si>
  <si>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</si>
  <si>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</si>
  <si>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</si>
  <si>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</si>
  <si>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</si>
  <si>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</si>
  <si>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</si>
  <si>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</si>
  <si>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</si>
  <si>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</si>
  <si>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</si>
  <si>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</si>
  <si>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</si>
  <si>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</si>
  <si>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</si>
  <si>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</si>
  <si>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</si>
  <si>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</si>
  <si>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</si>
  <si>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</si>
  <si>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</si>
  <si>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</si>
  <si>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</si>
  <si>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</si>
  <si>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</si>
  <si>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</si>
  <si>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</si>
  <si>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</si>
  <si>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</si>
  <si>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</si>
  <si>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</si>
  <si>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</si>
  <si>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</si>
  <si>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</si>
  <si>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</si>
  <si>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</si>
  <si>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</si>
  <si>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</si>
  <si>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</si>
  <si>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</si>
  <si>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</si>
  <si>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</si>
  <si>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</si>
  <si>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</si>
  <si>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</si>
  <si>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</si>
  <si>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</si>
  <si>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</si>
  <si>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</si>
  <si>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</si>
  <si>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</si>
  <si>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</si>
  <si>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</si>
  <si>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</si>
  <si>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</si>
  <si>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</si>
  <si>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</si>
  <si>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</si>
  <si>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</si>
  <si>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</si>
  <si>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</si>
  <si>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</si>
  <si>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</si>
  <si>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</si>
  <si>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</si>
  <si>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</si>
  <si>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</si>
  <si>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</si>
  <si>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</si>
  <si>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</si>
  <si>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</si>
  <si>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</si>
  <si>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</si>
  <si>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</si>
  <si>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</si>
  <si>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</si>
  <si>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</si>
  <si>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</si>
  <si>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</si>
  <si>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</si>
  <si>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</si>
  <si>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</si>
  <si>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</si>
  <si>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</si>
  <si>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</si>
  <si>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</si>
  <si>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</si>
  <si>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</si>
  <si>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</si>
  <si>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</si>
  <si>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</si>
  <si>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</si>
  <si>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</si>
  <si>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</si>
  <si>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</si>
  <si>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</si>
  <si>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</si>
  <si>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</si>
  <si>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</si>
  <si>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</si>
  <si>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</si>
  <si>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</si>
  <si>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</si>
  <si>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</si>
  <si>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</si>
  <si>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</si>
  <si>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</si>
  <si>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</si>
  <si>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</si>
  <si>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</si>
  <si>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</si>
  <si>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</si>
  <si>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</si>
  <si>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</si>
  <si>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</si>
  <si>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</si>
  <si>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</si>
  <si>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</si>
  <si>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</si>
  <si>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</si>
  <si>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</si>
  <si>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</si>
  <si>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</si>
  <si>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</si>
  <si>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</si>
  <si>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</si>
  <si>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</si>
  <si>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</si>
  <si>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</si>
  <si>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</si>
  <si>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</si>
  <si>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</si>
  <si>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</si>
  <si>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</si>
  <si>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</si>
  <si>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</si>
  <si>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</si>
  <si>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</si>
  <si>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</si>
  <si>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</si>
  <si>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</si>
  <si>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</si>
  <si>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</si>
  <si>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</si>
  <si>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</si>
  <si>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</si>
  <si>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</si>
  <si>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</si>
  <si>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</si>
  <si>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</si>
  <si>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</si>
  <si>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</si>
  <si>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</si>
  <si>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</si>
  <si>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</si>
  <si>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</si>
  <si>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</si>
  <si>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</si>
  <si>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</si>
  <si>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</si>
  <si>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</si>
  <si>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</si>
  <si>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</si>
  <si>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</si>
  <si>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</si>
  <si>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</si>
  <si>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</si>
  <si>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</si>
  <si>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</si>
  <si>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</si>
  <si>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</si>
  <si>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</si>
  <si>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</si>
  <si>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</si>
  <si>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</si>
  <si>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</si>
  <si>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</si>
  <si>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</si>
  <si>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</si>
  <si>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</si>
  <si>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</si>
  <si>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</si>
  <si>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</si>
  <si>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</si>
  <si>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</si>
  <si>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</si>
  <si>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</si>
  <si>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</si>
  <si>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</si>
  <si>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</si>
  <si>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</si>
  <si>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</si>
  <si>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</si>
  <si>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</si>
  <si>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</si>
  <si>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</si>
  <si>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</si>
  <si>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</si>
  <si>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</si>
  <si>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</si>
  <si>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</si>
  <si>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</si>
  <si>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</si>
  <si>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</si>
  <si>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</si>
  <si>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</si>
  <si>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</si>
  <si>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</si>
  <si>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</si>
  <si>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</si>
  <si>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</si>
  <si>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</si>
  <si>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</si>
  <si>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</si>
  <si>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</si>
  <si>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</si>
  <si>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</si>
  <si>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</si>
  <si>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</si>
  <si>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</si>
  <si>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</si>
  <si>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</si>
  <si>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</si>
  <si>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</si>
  <si>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</si>
  <si>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</si>
  <si>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</si>
  <si>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</si>
  <si>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</si>
  <si>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</si>
  <si>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</si>
  <si>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</si>
  <si>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</si>
  <si>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</si>
  <si>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</si>
  <si>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</si>
  <si>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</si>
  <si>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</si>
  <si>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</si>
  <si>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</si>
  <si>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</si>
  <si>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</si>
  <si>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</si>
  <si>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</si>
  <si>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</si>
  <si>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</si>
  <si>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</si>
  <si>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</si>
  <si>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</si>
  <si>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</si>
  <si>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</si>
  <si>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</si>
  <si>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</si>
  <si>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</si>
  <si>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</si>
  <si>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</si>
  <si>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</si>
  <si>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</si>
  <si>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</si>
  <si>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</si>
  <si>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</si>
  <si>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</si>
  <si>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</si>
  <si>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</si>
  <si>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</si>
  <si>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</si>
  <si>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</si>
  <si>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</si>
  <si>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</si>
  <si>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</si>
  <si>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</si>
  <si>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</si>
  <si>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</si>
  <si>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</si>
  <si>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</si>
  <si>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</si>
  <si>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</si>
  <si>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</si>
  <si>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</si>
  <si>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</si>
  <si>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</si>
  <si>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</si>
  <si>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</si>
  <si>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</si>
  <si>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</si>
  <si>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</si>
  <si>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</si>
  <si>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</si>
  <si>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</si>
  <si>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</si>
  <si>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</si>
  <si>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</si>
  <si>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</si>
  <si>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</si>
  <si>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</si>
  <si>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</si>
  <si>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</si>
  <si>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</si>
  <si>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</si>
  <si>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</si>
  <si>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</si>
  <si>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</si>
  <si>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</si>
  <si>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</si>
  <si>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</si>
  <si>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</si>
  <si>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</si>
  <si>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</si>
  <si>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</si>
  <si>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</si>
  <si>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</si>
  <si>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</si>
  <si>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</si>
  <si>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</si>
  <si>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</si>
  <si>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</si>
  <si>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</si>
  <si>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</si>
  <si>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</si>
  <si>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</si>
  <si>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</si>
  <si>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</si>
  <si>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</si>
  <si>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</si>
  <si>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</si>
  <si>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</si>
  <si>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</si>
  <si>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</si>
  <si>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</si>
  <si>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</si>
  <si>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</si>
  <si>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</si>
  <si>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</si>
  <si>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</si>
  <si>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</si>
  <si>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</si>
  <si>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</si>
  <si>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</si>
  <si>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</si>
  <si>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</si>
  <si>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</si>
  <si>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</si>
  <si>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</si>
  <si>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</si>
  <si>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</si>
  <si>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</si>
  <si>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</si>
  <si>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</si>
  <si>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</si>
  <si>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</si>
  <si>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</si>
  <si>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</si>
  <si>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</si>
  <si>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</si>
  <si>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</si>
  <si>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</si>
  <si>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</si>
  <si>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</si>
  <si>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</si>
  <si>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</si>
  <si>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</si>
  <si>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</si>
  <si>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</si>
  <si>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</si>
  <si>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</si>
  <si>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</si>
  <si>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</si>
  <si>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</si>
  <si>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</si>
  <si>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</si>
  <si>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</si>
  <si>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</si>
  <si>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</si>
  <si>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</si>
  <si>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</si>
  <si>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</si>
  <si>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</si>
  <si>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</si>
  <si>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</si>
  <si>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</si>
  <si>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</si>
  <si>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</si>
  <si>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</si>
  <si>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</si>
  <si>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</si>
  <si>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</si>
  <si>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</si>
  <si>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</si>
  <si>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</si>
  <si>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</si>
  <si>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</si>
  <si>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</si>
  <si>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</si>
  <si>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</si>
  <si>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</si>
  <si>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</si>
  <si>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</si>
  <si>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</si>
  <si>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</si>
  <si>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</si>
  <si>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</si>
  <si>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</si>
  <si>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</si>
  <si>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</si>
  <si>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</si>
  <si>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</si>
  <si>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</si>
  <si>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</si>
  <si>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</si>
  <si>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</si>
  <si>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</si>
  <si>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</si>
  <si>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</si>
  <si>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</si>
  <si>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</si>
  <si>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</si>
  <si>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</si>
  <si>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</si>
  <si>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</si>
  <si>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</si>
  <si>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</si>
  <si>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</si>
  <si>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</si>
  <si>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</si>
  <si>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</si>
  <si>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</si>
  <si>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</si>
  <si>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</si>
  <si>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</si>
  <si>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</si>
  <si>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</si>
  <si>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</si>
  <si>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</si>
  <si>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</si>
  <si>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</si>
  <si>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</si>
  <si>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</si>
  <si>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</si>
  <si>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</si>
  <si>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</si>
  <si>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</si>
  <si>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</si>
  <si>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</si>
  <si>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</si>
  <si>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</si>
  <si>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</si>
  <si>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</si>
  <si>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</si>
  <si>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</si>
  <si>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</si>
  <si>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</si>
  <si>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</si>
  <si>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</si>
  <si>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</si>
  <si>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</si>
  <si>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</si>
  <si>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</si>
  <si>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</si>
  <si>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</si>
  <si>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</si>
  <si>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</si>
  <si>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</si>
  <si>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</si>
  <si>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</si>
  <si>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</si>
  <si>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</si>
  <si>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</si>
  <si>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</si>
  <si>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</si>
  <si>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</si>
  <si>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</si>
  <si>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</si>
  <si>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</si>
  <si>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</si>
  <si>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</si>
  <si>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</si>
  <si>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</si>
  <si>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</si>
  <si>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</si>
  <si>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</si>
  <si>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</si>
  <si>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</si>
  <si>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</si>
  <si>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</si>
  <si>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</si>
  <si>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</si>
  <si>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</si>
  <si>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</si>
  <si>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</si>
  <si>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</si>
  <si>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</si>
  <si>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</si>
  <si>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</si>
  <si>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</si>
  <si>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</si>
  <si>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</si>
  <si>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</si>
  <si>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</si>
  <si>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</si>
  <si>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</si>
  <si>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</si>
  <si>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</si>
  <si>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</si>
  <si>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</si>
  <si>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</si>
  <si>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</si>
  <si>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</si>
  <si>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</si>
  <si>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</si>
  <si>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</si>
  <si>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</si>
  <si>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</si>
  <si>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</si>
  <si>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</si>
  <si>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</si>
  <si>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</si>
  <si>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</si>
  <si>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</si>
  <si>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</si>
  <si>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</si>
  <si>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</si>
  <si>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</si>
  <si>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</si>
  <si>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</si>
  <si>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</si>
  <si>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</si>
  <si>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</si>
  <si>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</si>
  <si>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</si>
  <si>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</si>
  <si>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</si>
  <si>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</si>
  <si>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</si>
  <si>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</si>
  <si>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</si>
  <si>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</si>
  <si>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</si>
  <si>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</si>
  <si>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</si>
  <si>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</si>
  <si>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</si>
  <si>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</si>
  <si>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</si>
  <si>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</si>
  <si>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</si>
  <si>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</si>
  <si>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</si>
  <si>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</si>
  <si>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</si>
  <si>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</si>
  <si>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</si>
  <si>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</si>
  <si>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</si>
  <si>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</si>
  <si>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</si>
  <si>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</si>
  <si>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</si>
  <si>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</si>
  <si>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</si>
  <si>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</si>
  <si>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</si>
  <si>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</si>
  <si>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</si>
  <si>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</si>
  <si>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</si>
  <si>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</si>
  <si>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</si>
  <si>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</si>
  <si>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</si>
  <si>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</si>
  <si>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</si>
  <si>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</si>
  <si>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</si>
  <si>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</si>
  <si>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</si>
  <si>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</si>
  <si>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</si>
  <si>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</si>
  <si>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</si>
  <si>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</si>
  <si>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</si>
  <si>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</si>
  <si>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</si>
  <si>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</si>
  <si>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</si>
  <si>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</si>
  <si>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</si>
  <si>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</si>
  <si>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</si>
  <si>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</si>
  <si>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</si>
  <si>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</si>
  <si>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</si>
  <si>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</si>
  <si>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</si>
  <si>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</si>
  <si>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</si>
  <si>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</si>
  <si>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</si>
  <si>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</si>
  <si>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</si>
  <si>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</si>
  <si>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</si>
  <si>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</si>
  <si>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</si>
  <si>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</si>
  <si>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</si>
  <si>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</si>
  <si>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</si>
  <si>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</si>
  <si>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</si>
  <si>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</si>
  <si>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</si>
  <si>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</si>
  <si>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</si>
  <si>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</si>
  <si>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</si>
  <si>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</si>
  <si>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</si>
  <si>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</si>
  <si>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</si>
  <si>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</si>
  <si>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</si>
  <si>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</si>
  <si>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</si>
  <si>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</si>
  <si>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</si>
  <si>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</si>
  <si>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</si>
  <si>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</si>
  <si>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</si>
  <si>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</si>
  <si>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</si>
  <si>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</si>
  <si>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</si>
  <si>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</si>
  <si>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</si>
  <si>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</si>
  <si>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</si>
  <si>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</si>
  <si>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</si>
  <si>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</si>
  <si>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</si>
  <si>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</si>
  <si>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</si>
  <si>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</si>
  <si>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</si>
  <si>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</si>
  <si>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</si>
  <si>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</si>
  <si>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</si>
  <si>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</si>
  <si>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</si>
  <si>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</si>
  <si>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</si>
  <si>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</si>
  <si>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</si>
  <si>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</si>
  <si>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</si>
  <si>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</si>
  <si>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</si>
  <si>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</si>
  <si>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</si>
  <si>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</si>
  <si>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</si>
  <si>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</si>
  <si>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</si>
  <si>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</si>
  <si>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</si>
  <si>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</si>
  <si>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</si>
  <si>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</si>
  <si>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</si>
  <si>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</si>
  <si>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</si>
  <si>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</si>
  <si>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</si>
  <si>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</si>
  <si>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</si>
  <si>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</si>
  <si>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</si>
  <si>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</si>
  <si>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</si>
  <si>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</si>
  <si>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</si>
  <si>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</si>
  <si>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</si>
  <si>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</si>
  <si>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</si>
  <si>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</si>
  <si>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</si>
  <si>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</si>
  <si>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</si>
  <si>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</si>
  <si>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</si>
  <si>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</si>
  <si>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</si>
  <si>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</si>
  <si>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</si>
  <si>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</si>
  <si>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</si>
  <si>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</si>
  <si>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</si>
  <si>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</si>
  <si>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</si>
  <si>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</si>
  <si>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</si>
  <si>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</si>
  <si>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</si>
  <si>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</si>
  <si>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</si>
  <si>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</si>
  <si>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</si>
  <si>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</si>
  <si>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</si>
  <si>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</si>
  <si>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</si>
  <si>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</si>
  <si>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</si>
  <si>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</si>
  <si>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</si>
  <si>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</si>
  <si>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</si>
  <si>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</si>
  <si>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</si>
  <si>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</si>
  <si>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</si>
  <si>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</si>
  <si>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</si>
  <si>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</si>
  <si>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</si>
  <si>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</si>
  <si>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</si>
  <si>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</si>
  <si>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</si>
  <si>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</si>
  <si>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</si>
  <si>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</si>
  <si>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</si>
  <si>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</si>
  <si>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</si>
  <si>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</si>
  <si>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</si>
  <si>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</si>
  <si>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</si>
  <si>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</si>
  <si>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</si>
  <si>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</si>
  <si>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</si>
  <si>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</si>
  <si>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</si>
  <si>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</si>
  <si>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</si>
  <si>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</si>
  <si>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</si>
  <si>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</si>
  <si>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</si>
  <si>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</si>
  <si>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</si>
  <si>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</si>
  <si>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</si>
  <si>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</si>
  <si>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</si>
  <si>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</si>
  <si>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</si>
  <si>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</si>
  <si>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</si>
  <si>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</si>
  <si>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</si>
  <si>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</si>
  <si>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</si>
  <si>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</si>
  <si>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</si>
  <si>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</si>
  <si>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</si>
  <si>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</si>
  <si>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</si>
  <si>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</si>
  <si>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</si>
  <si>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</si>
  <si>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</si>
  <si>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</si>
  <si>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</si>
  <si>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</si>
  <si>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</si>
  <si>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</si>
  <si>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</si>
  <si>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</si>
  <si>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</si>
  <si>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</si>
  <si>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</si>
  <si>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</si>
  <si>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</si>
  <si>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</si>
  <si>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</si>
  <si>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</si>
  <si>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</si>
  <si>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</si>
  <si>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</si>
  <si>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</si>
  <si>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</si>
  <si>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</si>
  <si>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</si>
  <si>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</si>
  <si>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</si>
  <si>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</si>
  <si>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</si>
  <si>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</si>
  <si>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</si>
  <si>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</si>
  <si>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</si>
  <si>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</si>
  <si>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</si>
  <si>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</si>
  <si>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</si>
  <si>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</si>
  <si>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</si>
  <si>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</si>
  <si>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</si>
  <si>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</si>
  <si>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</si>
  <si>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</si>
  <si>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</si>
  <si>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</si>
  <si>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</si>
  <si>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</si>
  <si>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</si>
  <si>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</si>
  <si>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</si>
  <si>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</si>
  <si>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</si>
  <si>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</si>
  <si>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</si>
  <si>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</si>
  <si>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</si>
  <si>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</si>
  <si>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</si>
  <si>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</si>
  <si>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</si>
  <si>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</si>
  <si>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</si>
  <si>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</si>
  <si>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</si>
  <si>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</si>
  <si>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</si>
  <si>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</si>
  <si>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</si>
  <si>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</si>
  <si>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</si>
  <si>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</si>
  <si>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</si>
  <si>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</si>
  <si>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</si>
  <si>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</si>
  <si>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</si>
  <si>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</si>
  <si>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</si>
  <si>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</si>
  <si>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</si>
  <si>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</si>
  <si>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</si>
  <si>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</si>
  <si>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</si>
  <si>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</si>
  <si>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</si>
  <si>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</si>
  <si>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</si>
  <si>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</si>
  <si>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</si>
  <si>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</si>
  <si>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</si>
  <si>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</si>
  <si>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</si>
  <si>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</si>
  <si>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</si>
  <si>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</si>
  <si>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</si>
  <si>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</si>
  <si>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</si>
  <si>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</si>
  <si>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</si>
  <si>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</si>
  <si>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</si>
  <si>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</si>
  <si>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</si>
  <si>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</si>
  <si>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</si>
  <si>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</si>
  <si>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</si>
  <si>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</si>
  <si>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</si>
  <si>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</si>
  <si>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</si>
  <si>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</si>
  <si>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</si>
  <si>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</si>
  <si>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</si>
  <si>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</si>
  <si>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</si>
  <si>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</si>
  <si>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</si>
  <si>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</si>
  <si>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</si>
  <si>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</si>
  <si>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</si>
  <si>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</si>
  <si>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</si>
  <si>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</si>
  <si>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</si>
  <si>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</si>
  <si>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</si>
  <si>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</si>
  <si>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</si>
  <si>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</si>
  <si>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</si>
  <si>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</si>
  <si>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</si>
  <si>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</si>
  <si>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</si>
  <si>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</si>
  <si>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</si>
  <si>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</si>
  <si>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</si>
  <si>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</si>
  <si>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</si>
  <si>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</si>
  <si>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</si>
  <si>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</si>
  <si>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</si>
  <si>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</si>
  <si>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</si>
  <si>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</si>
  <si>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</si>
  <si>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</si>
  <si>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</si>
  <si>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</si>
  <si>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</si>
  <si>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</si>
  <si>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</si>
  <si>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</si>
  <si>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</si>
  <si>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</si>
  <si>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</si>
  <si>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</si>
  <si>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</si>
  <si>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</si>
  <si>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</si>
  <si>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</si>
  <si>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</si>
  <si>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</si>
  <si>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</si>
  <si>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</si>
  <si>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</si>
  <si>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</si>
  <si>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</si>
  <si>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</si>
  <si>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</si>
  <si>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</si>
  <si>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</si>
  <si>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</si>
  <si>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</si>
  <si>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</si>
  <si>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</si>
  <si>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</si>
  <si>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</si>
  <si>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</si>
  <si>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</si>
  <si>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</si>
  <si>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</si>
  <si>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</si>
  <si>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</si>
  <si>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</si>
  <si>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</si>
  <si>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</si>
  <si>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</si>
  <si>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</si>
  <si>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</si>
  <si>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</si>
  <si>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</si>
  <si>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</si>
  <si>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</si>
  <si>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</si>
  <si>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</si>
  <si>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</si>
  <si>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</si>
  <si>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</si>
  <si>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</si>
  <si>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</si>
  <si>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</si>
  <si>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</si>
  <si>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</si>
  <si>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</si>
  <si>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</si>
  <si>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</si>
  <si>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</si>
  <si>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</si>
  <si>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</si>
  <si>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</si>
  <si>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</si>
  <si>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</si>
  <si>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</si>
  <si>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</si>
  <si>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</si>
  <si>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</si>
  <si>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</si>
  <si>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</si>
  <si>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</si>
  <si>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</si>
  <si>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</si>
  <si>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</si>
  <si>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</si>
  <si>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</si>
  <si>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</si>
  <si>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</si>
  <si>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</si>
  <si>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</si>
  <si>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</si>
  <si>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</si>
  <si>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</si>
  <si>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</si>
  <si>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</si>
  <si>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</si>
  <si>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</si>
  <si>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</si>
  <si>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</si>
  <si>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</si>
  <si>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</si>
  <si>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</si>
  <si>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</si>
  <si>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</si>
  <si>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</si>
  <si>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</si>
  <si>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</si>
  <si>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</si>
  <si>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</si>
  <si>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</si>
  <si>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</si>
  <si>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</si>
  <si>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</si>
  <si>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</si>
  <si>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</si>
  <si>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</si>
  <si>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</si>
  <si>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</si>
  <si>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</si>
  <si>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</si>
  <si>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</si>
  <si>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</si>
  <si>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</si>
  <si>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</si>
  <si>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</si>
  <si>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</si>
  <si>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</si>
  <si>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</si>
  <si>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</si>
  <si>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</si>
  <si>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</si>
  <si>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</si>
  <si>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</si>
  <si>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</si>
  <si>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</si>
  <si>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</si>
  <si>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</si>
  <si>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</si>
  <si>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</si>
  <si>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</si>
  <si>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</si>
  <si>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</si>
  <si>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</si>
  <si>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</si>
  <si>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</si>
  <si>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</si>
  <si>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</si>
  <si>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</si>
  <si>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</si>
  <si>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</si>
  <si>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</si>
  <si>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</si>
  <si>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</si>
  <si>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</si>
  <si>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</si>
  <si>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</si>
  <si>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</si>
  <si>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</si>
  <si>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</si>
  <si>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</si>
  <si>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</si>
  <si>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</si>
  <si>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</si>
  <si>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</si>
  <si>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</si>
  <si>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</si>
  <si>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</si>
  <si>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</si>
  <si>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</si>
  <si>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</si>
  <si>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</si>
  <si>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</si>
  <si>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</si>
  <si>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</si>
  <si>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</si>
  <si>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</si>
  <si>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</si>
  <si>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</si>
  <si>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</si>
  <si>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</si>
  <si>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</si>
  <si>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</si>
  <si>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</si>
  <si>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</si>
  <si>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</si>
  <si>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</si>
  <si>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</si>
  <si>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</si>
  <si>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</si>
  <si>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</si>
  <si>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</si>
  <si>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</si>
  <si>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</si>
  <si>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</si>
  <si>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</si>
  <si>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</si>
  <si>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</si>
  <si>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</si>
  <si>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</si>
  <si>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</si>
  <si>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</si>
  <si>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</si>
  <si>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</si>
  <si>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</si>
  <si>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</si>
  <si>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</si>
  <si>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</si>
  <si>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</si>
  <si>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</si>
  <si>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</si>
  <si>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</si>
  <si>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</si>
  <si>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</si>
  <si>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</si>
  <si>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</si>
  <si>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</si>
  <si>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</si>
  <si>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</si>
  <si>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</si>
  <si>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</si>
  <si>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</si>
  <si>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</si>
  <si>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</si>
  <si>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</si>
  <si>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</si>
  <si>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</si>
  <si>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</si>
  <si>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</si>
  <si>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</si>
  <si>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</si>
  <si>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</si>
  <si>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</si>
  <si>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</si>
  <si>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</si>
  <si>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</si>
  <si>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</si>
  <si>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</si>
  <si>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</si>
  <si>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</si>
  <si>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</si>
  <si>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</si>
  <si>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</si>
  <si>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</si>
  <si>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</si>
  <si>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</si>
  <si>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</si>
  <si>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</si>
  <si>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</si>
  <si>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</si>
  <si>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</si>
  <si>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</si>
  <si>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</si>
  <si>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</si>
  <si>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</si>
  <si>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</si>
  <si>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</si>
  <si>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</si>
  <si>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</si>
  <si>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</si>
  <si>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</si>
  <si>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</si>
  <si>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</si>
  <si>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</si>
  <si>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</si>
  <si>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</si>
  <si>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</si>
  <si>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</si>
  <si>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</si>
  <si>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</si>
  <si>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</si>
  <si>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</si>
  <si>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</si>
  <si>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</si>
  <si>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</si>
  <si>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</si>
  <si>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</si>
  <si>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</si>
  <si>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</si>
  <si>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</si>
  <si>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</si>
  <si>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</si>
  <si>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</si>
  <si>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</si>
  <si>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</si>
  <si>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</si>
  <si>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</si>
  <si>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</si>
  <si>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</si>
  <si>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</si>
  <si>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</si>
  <si>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</si>
  <si>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</si>
  <si>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</si>
  <si>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</si>
  <si>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</si>
  <si>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</si>
  <si>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</si>
  <si>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</si>
  <si>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</si>
  <si>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</si>
  <si>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</si>
  <si>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</si>
  <si>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</si>
  <si>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</si>
  <si>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</si>
  <si>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</si>
  <si>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</si>
  <si>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</si>
  <si>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</si>
  <si>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</si>
  <si>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</si>
  <si>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</si>
  <si>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</si>
  <si>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</si>
  <si>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</si>
  <si>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</si>
  <si>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</si>
  <si>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</si>
  <si>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</si>
  <si>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</si>
  <si>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</si>
  <si>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</si>
  <si>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</si>
  <si>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</si>
  <si>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</si>
  <si>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</si>
  <si>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</si>
  <si>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</si>
  <si>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</si>
  <si>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</si>
  <si>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</si>
  <si>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</si>
  <si>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</si>
  <si>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</si>
  <si>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</si>
  <si>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</si>
  <si>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</si>
  <si>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</si>
  <si>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</si>
  <si>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</si>
  <si>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</si>
  <si>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</si>
  <si>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</si>
  <si>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</si>
  <si>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</si>
  <si>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</si>
  <si>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</si>
  <si>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</si>
  <si>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</si>
  <si>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</si>
  <si>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</si>
  <si>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</si>
  <si>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</si>
  <si>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</si>
  <si>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</si>
  <si>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</si>
  <si>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</si>
  <si>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</si>
  <si>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</si>
  <si>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</si>
  <si>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</si>
  <si>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</si>
  <si>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</si>
  <si>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</si>
  <si>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</si>
  <si>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</si>
  <si>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</si>
  <si>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</si>
  <si>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</si>
  <si>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</si>
  <si>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</si>
  <si>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</si>
  <si>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</si>
  <si>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</si>
  <si>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</si>
  <si>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</si>
  <si>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</si>
  <si>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</si>
  <si>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</si>
  <si>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</si>
  <si>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</si>
  <si>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</si>
  <si>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</si>
  <si>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</si>
  <si>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</si>
  <si>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</si>
  <si>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</si>
  <si>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</si>
  <si>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</si>
  <si>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</si>
  <si>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</si>
  <si>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</si>
  <si>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</si>
  <si>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</si>
  <si>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</si>
  <si>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</si>
  <si>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</si>
  <si>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</si>
  <si>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</si>
  <si>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</si>
  <si>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</si>
  <si>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</si>
  <si>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</si>
  <si>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</si>
  <si>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</si>
  <si>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</si>
  <si>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</si>
  <si>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</si>
  <si>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</si>
  <si>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</si>
  <si>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</si>
  <si>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</si>
  <si>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</si>
  <si>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</si>
  <si>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</si>
  <si>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</si>
  <si>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</si>
  <si>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</si>
  <si>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</si>
  <si>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</si>
  <si>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</si>
  <si>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</si>
  <si>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</si>
  <si>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</si>
  <si>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</si>
  <si>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</si>
  <si>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</si>
  <si>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</si>
  <si>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</si>
  <si>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</si>
  <si>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</si>
  <si>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</si>
  <si>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</si>
  <si>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</si>
  <si>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</si>
  <si>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</si>
  <si>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</si>
  <si>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</si>
  <si>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</si>
  <si>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</si>
  <si>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</si>
  <si>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</si>
  <si>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</si>
  <si>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</si>
  <si>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</si>
  <si>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</si>
  <si>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</si>
  <si>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</si>
  <si>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</si>
  <si>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</si>
  <si>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</si>
  <si>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</si>
  <si>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</si>
  <si>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</si>
  <si>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</si>
  <si>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</si>
  <si>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</si>
  <si>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</si>
  <si>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</si>
  <si>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</si>
  <si>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</si>
  <si>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</si>
  <si>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</si>
  <si>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</si>
  <si>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</si>
  <si>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</si>
  <si>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</si>
  <si>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</si>
  <si>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</si>
  <si>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</si>
  <si>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</si>
  <si>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</si>
  <si>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</si>
  <si>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</si>
  <si>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</si>
  <si>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</si>
  <si>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</si>
  <si>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</si>
  <si>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</si>
  <si>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</si>
  <si>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</si>
  <si>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</si>
  <si>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</si>
  <si>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</si>
  <si>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</si>
  <si>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</si>
  <si>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</si>
  <si>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</si>
  <si>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</si>
  <si>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</si>
  <si>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</si>
  <si>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</si>
  <si>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</si>
  <si>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</si>
  <si>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</si>
  <si>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</si>
  <si>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</si>
  <si>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</si>
  <si>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</si>
  <si>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</si>
  <si>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</si>
  <si>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</si>
  <si>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</si>
  <si>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</si>
  <si>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</si>
  <si>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</si>
  <si>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</si>
  <si>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</si>
  <si>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</si>
  <si>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</si>
  <si>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</si>
  <si>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</si>
  <si>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</si>
  <si>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</si>
  <si>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</si>
  <si>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</si>
  <si>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</si>
  <si>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</si>
  <si>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</si>
  <si>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</si>
  <si>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</si>
  <si>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</si>
  <si>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</si>
  <si>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</si>
  <si>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</si>
  <si>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</si>
  <si>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</si>
  <si>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</si>
  <si>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</si>
  <si>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</si>
  <si>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</si>
  <si>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</si>
  <si>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</si>
  <si>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</si>
  <si>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</si>
  <si>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</si>
  <si>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</si>
  <si>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</si>
  <si>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</si>
  <si>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</si>
  <si>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</si>
  <si>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</si>
  <si>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</si>
  <si>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</si>
  <si>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</si>
  <si>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</si>
  <si>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</si>
  <si>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</si>
  <si>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</si>
  <si>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</si>
  <si>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</si>
  <si>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</si>
  <si>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</si>
  <si>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</si>
  <si>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</si>
  <si>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</si>
  <si>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</si>
  <si>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</si>
  <si>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</si>
  <si>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</si>
  <si>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</si>
  <si>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</si>
  <si>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</si>
  <si>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</si>
  <si>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</si>
  <si>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</si>
  <si>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</si>
  <si>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</si>
  <si>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</si>
  <si>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</si>
  <si>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</si>
  <si>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</si>
  <si>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</si>
  <si>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</si>
  <si>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</si>
  <si>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</si>
  <si>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</si>
  <si>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</si>
  <si>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</si>
  <si>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</si>
  <si>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</si>
  <si>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</si>
  <si>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</si>
  <si>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</si>
  <si>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</si>
  <si>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</si>
  <si>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</si>
  <si>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</si>
  <si>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</si>
  <si>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</si>
  <si>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</si>
  <si>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</si>
  <si>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</si>
  <si>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</si>
  <si>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</si>
  <si>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</si>
  <si>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</si>
  <si>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</si>
  <si>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</si>
  <si>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</si>
  <si>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</si>
  <si>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</si>
  <si>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</si>
  <si>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</si>
  <si>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</si>
  <si>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</si>
  <si>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</si>
  <si>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</si>
  <si>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</si>
  <si>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</si>
  <si>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</si>
  <si>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</si>
  <si>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</si>
  <si>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</si>
  <si>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</si>
  <si>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</si>
  <si>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</si>
  <si>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</si>
  <si>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</si>
  <si>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</si>
  <si>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</si>
  <si>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</si>
  <si>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</si>
  <si>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</si>
  <si>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</si>
  <si>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</si>
  <si>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</si>
  <si>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</si>
  <si>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</si>
  <si>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</si>
  <si>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</si>
  <si>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</si>
  <si>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</si>
  <si>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</si>
  <si>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</si>
  <si>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</si>
  <si>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</si>
  <si>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</si>
  <si>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</si>
  <si>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</si>
  <si>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</si>
  <si>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</si>
  <si>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</si>
  <si>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</si>
  <si>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</si>
  <si>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</si>
  <si>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</si>
  <si>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</si>
  <si>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</si>
  <si>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</si>
  <si>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</si>
  <si>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</si>
  <si>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</si>
  <si>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</si>
  <si>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</si>
  <si>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</si>
  <si>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</si>
  <si>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</si>
  <si>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</si>
  <si>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</si>
  <si>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</si>
  <si>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</si>
  <si>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</si>
  <si>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</si>
  <si>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</si>
  <si>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</si>
  <si>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</si>
  <si>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</si>
  <si>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</si>
  <si>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</si>
  <si>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</si>
  <si>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</si>
  <si>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</si>
  <si>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</si>
  <si>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</si>
  <si>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</si>
  <si>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</si>
  <si>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</si>
  <si>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</si>
  <si>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</si>
  <si>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</si>
  <si>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</si>
  <si>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</si>
  <si>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</si>
  <si>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</si>
  <si>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</si>
  <si>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</si>
  <si>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</si>
  <si>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</si>
  <si>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</si>
  <si>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</si>
  <si>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</si>
  <si>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</si>
  <si>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</si>
  <si>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</si>
  <si>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</si>
  <si>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</si>
  <si>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</si>
  <si>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</si>
  <si>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</si>
  <si>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</si>
  <si>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</si>
  <si>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</si>
  <si>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</si>
  <si>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</si>
  <si>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</si>
  <si>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</si>
  <si>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</si>
  <si>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</si>
  <si>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</si>
  <si>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</si>
  <si>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</si>
  <si>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</si>
  <si>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</si>
  <si>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</si>
  <si>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</si>
  <si>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</si>
  <si>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</si>
  <si>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</si>
  <si>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</si>
  <si>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</si>
  <si>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</si>
  <si>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</si>
  <si>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</si>
  <si>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</si>
  <si>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</si>
  <si>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</si>
  <si>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</si>
  <si>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</si>
  <si>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</si>
  <si>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</si>
  <si>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</si>
  <si>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</si>
  <si>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</si>
  <si>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</si>
  <si>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</si>
  <si>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</si>
  <si>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</si>
  <si>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</si>
  <si>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</si>
  <si>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</si>
  <si>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</si>
  <si>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</si>
  <si>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</si>
  <si>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</si>
  <si>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</si>
  <si>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</si>
  <si>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</si>
  <si>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</si>
  <si>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</si>
  <si>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</si>
  <si>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</si>
  <si>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</si>
  <si>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</si>
  <si>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</si>
  <si>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</si>
  <si>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</si>
  <si>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</si>
  <si>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</si>
  <si>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</si>
  <si>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</si>
  <si>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</si>
  <si>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</si>
  <si>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</si>
  <si>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</si>
  <si>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</si>
  <si>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</si>
  <si>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</si>
  <si>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</si>
  <si>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</si>
  <si>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</si>
  <si>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</si>
  <si>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</si>
  <si>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</si>
  <si>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</si>
  <si>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</si>
  <si>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</si>
  <si>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</si>
  <si>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</si>
  <si>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</si>
  <si>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</si>
  <si>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</si>
  <si>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</si>
  <si>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</si>
  <si>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</si>
  <si>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</si>
  <si>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</si>
  <si>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</si>
  <si>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</si>
  <si>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</si>
  <si>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</si>
  <si>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</si>
  <si>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</si>
  <si>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</si>
  <si>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</si>
  <si>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</si>
  <si>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</si>
  <si>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</si>
  <si>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</si>
  <si>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</si>
  <si>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</si>
  <si>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</si>
  <si>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</si>
  <si>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</si>
  <si>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</si>
  <si>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</si>
  <si>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</si>
  <si>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</si>
  <si>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</si>
  <si>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</si>
  <si>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</si>
  <si>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</si>
  <si>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</si>
  <si>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</si>
  <si>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</si>
  <si>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</si>
  <si>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</si>
  <si>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</si>
  <si>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</si>
  <si>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</si>
  <si>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</si>
  <si>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</si>
  <si>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</si>
  <si>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</si>
  <si>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</si>
  <si>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</si>
  <si>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</si>
  <si>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</si>
  <si>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</si>
  <si>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</si>
  <si>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</si>
  <si>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</si>
  <si>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</si>
  <si>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</si>
  <si>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</si>
  <si>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</si>
  <si>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</si>
  <si>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</si>
  <si>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</si>
  <si>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</si>
  <si>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</si>
  <si>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</si>
  <si>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</si>
  <si>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</si>
  <si>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</si>
  <si>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</si>
  <si>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</si>
  <si>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</si>
  <si>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</si>
  <si>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</si>
  <si>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</si>
  <si>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</si>
  <si>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</si>
  <si>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</si>
  <si>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</si>
  <si>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</si>
  <si>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</si>
  <si>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</si>
  <si>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</si>
  <si>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</si>
  <si>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</si>
  <si>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</si>
  <si>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</si>
  <si>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</si>
  <si>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</si>
  <si>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</si>
  <si>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</si>
  <si>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</si>
  <si>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</si>
  <si>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</si>
  <si>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</si>
  <si>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</si>
  <si>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</si>
  <si>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</si>
  <si>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</si>
  <si>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</si>
  <si>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</si>
  <si>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</si>
  <si>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</si>
  <si>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</si>
  <si>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</si>
  <si>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</si>
  <si>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</si>
  <si>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</si>
  <si>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</si>
  <si>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</si>
  <si>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</si>
  <si>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</si>
  <si>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</si>
  <si>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</si>
  <si>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</si>
  <si>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</si>
  <si>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</si>
  <si>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</si>
  <si>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</si>
  <si>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</si>
  <si>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</si>
  <si>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</si>
  <si>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</si>
  <si>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</si>
  <si>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</si>
  <si>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</si>
  <si>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</si>
  <si>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</si>
  <si>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</si>
  <si>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</si>
  <si>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</si>
  <si>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</si>
  <si>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</si>
  <si>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</si>
  <si>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</si>
  <si>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</si>
  <si>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</si>
  <si>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</si>
  <si>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</si>
  <si>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</si>
  <si>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</si>
  <si>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</si>
  <si>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</si>
  <si>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</si>
  <si>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</si>
  <si>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</si>
  <si>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</si>
  <si>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</si>
  <si>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</si>
  <si>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</si>
  <si>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</si>
  <si>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</si>
  <si>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</si>
  <si>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</si>
  <si>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</si>
  <si>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</si>
  <si>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</si>
  <si>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</si>
  <si>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</si>
  <si>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</si>
  <si>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</si>
  <si>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</si>
  <si>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</si>
  <si>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</si>
  <si>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</si>
  <si>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</si>
  <si>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</si>
  <si>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</si>
  <si>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</si>
  <si>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</si>
  <si>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</si>
  <si>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</si>
  <si>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</si>
  <si>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</si>
  <si>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</si>
  <si>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</si>
  <si>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</si>
  <si>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</si>
  <si>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</si>
  <si>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</si>
  <si>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</si>
  <si>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</si>
  <si>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</si>
  <si>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</si>
  <si>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</si>
  <si>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</si>
  <si>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</si>
  <si>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</si>
  <si>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</si>
  <si>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</si>
  <si>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</si>
  <si>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</si>
  <si>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</si>
  <si>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</si>
  <si>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</si>
  <si>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</si>
  <si>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</si>
  <si>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</si>
  <si>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</si>
  <si>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</si>
  <si>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</si>
  <si>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</si>
  <si>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</si>
  <si>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</si>
  <si>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</si>
  <si>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</si>
  <si>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</si>
  <si>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</si>
  <si>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</si>
  <si>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</si>
  <si>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</si>
  <si>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</si>
  <si>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</si>
  <si>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</si>
  <si>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</si>
  <si>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</si>
  <si>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</si>
  <si>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</si>
  <si>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</si>
  <si>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</si>
  <si>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</si>
  <si>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</si>
  <si>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</si>
  <si>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</si>
  <si>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</si>
  <si>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</si>
  <si>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</si>
  <si>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</si>
  <si>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</si>
  <si>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</si>
  <si>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</si>
  <si>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</si>
  <si>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</si>
  <si>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</si>
  <si>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</si>
  <si>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</si>
  <si>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</si>
  <si>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</si>
  <si>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</si>
  <si>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</si>
  <si>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</si>
  <si>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</si>
  <si>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</si>
  <si>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</si>
  <si>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</si>
  <si>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</si>
  <si>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</si>
  <si>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</si>
  <si>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</si>
  <si>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</si>
  <si>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</si>
  <si>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</si>
  <si>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</si>
  <si>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</si>
  <si>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</si>
  <si>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</si>
  <si>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</si>
  <si>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</si>
  <si>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</si>
  <si>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</si>
  <si>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</si>
  <si>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</si>
  <si>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</si>
  <si>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</si>
  <si>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</si>
  <si>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</si>
  <si>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</si>
  <si>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</si>
  <si>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</si>
  <si>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</si>
  <si>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</si>
  <si>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</si>
  <si>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</si>
  <si>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</si>
  <si>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</si>
  <si>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</si>
  <si>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</si>
  <si>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</si>
  <si>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</si>
  <si>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</si>
  <si>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</si>
  <si>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</si>
  <si>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</si>
  <si>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</si>
  <si>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</si>
  <si>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</si>
  <si>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</si>
  <si>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</si>
  <si>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</si>
  <si>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</si>
  <si>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</si>
  <si>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</si>
  <si>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</si>
  <si>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</si>
  <si>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</si>
  <si>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</si>
  <si>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</si>
  <si>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</si>
  <si>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</si>
  <si>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</si>
  <si>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</si>
  <si>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</si>
  <si>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</si>
  <si>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</si>
  <si>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</si>
  <si>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</si>
  <si>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</si>
  <si>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</si>
  <si>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</si>
  <si>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</si>
  <si>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</si>
  <si>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</si>
  <si>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</si>
  <si>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</si>
  <si>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</si>
  <si>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</si>
  <si>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</si>
  <si>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</si>
  <si>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</si>
  <si>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</si>
  <si>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</si>
  <si>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</si>
  <si>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</si>
  <si>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</si>
  <si>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</si>
  <si>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</si>
  <si>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</si>
  <si>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</si>
  <si>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</si>
  <si>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</si>
  <si>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</si>
  <si>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</si>
  <si>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</si>
  <si>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</si>
  <si>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</si>
  <si>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</si>
  <si>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</si>
  <si>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</si>
  <si>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</si>
  <si>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</si>
  <si>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</si>
  <si>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</si>
  <si>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</si>
  <si>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</si>
  <si>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</si>
  <si>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</si>
  <si>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</si>
  <si>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</si>
  <si>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</si>
  <si>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</si>
  <si>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</si>
  <si>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</si>
  <si>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</si>
  <si>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</si>
  <si>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</si>
  <si>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</si>
  <si>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</si>
  <si>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</si>
  <si>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</si>
  <si>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</si>
  <si>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</si>
  <si>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</si>
  <si>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</si>
  <si>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</si>
  <si>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</si>
  <si>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</si>
  <si>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</si>
  <si>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</si>
  <si>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</si>
  <si>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</si>
  <si>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</si>
  <si>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</si>
  <si>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</si>
  <si>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</si>
  <si>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</si>
  <si>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</si>
  <si>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</si>
  <si>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</si>
  <si>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</si>
  <si>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</si>
  <si>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</si>
  <si>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</si>
  <si>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</si>
  <si>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</si>
  <si>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</si>
  <si>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</si>
  <si>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</si>
  <si>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</si>
  <si>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</si>
  <si>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</si>
  <si>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</si>
  <si>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</si>
  <si>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</si>
  <si>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</si>
  <si>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</si>
  <si>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</si>
  <si>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</si>
  <si>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</si>
  <si>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</si>
  <si>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</si>
  <si>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</si>
  <si>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</si>
  <si>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</si>
  <si>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</si>
  <si>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</si>
  <si>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</si>
  <si>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</si>
  <si>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</si>
  <si>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</si>
  <si>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</si>
  <si>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</si>
  <si>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</si>
  <si>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</si>
  <si>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</si>
  <si>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</si>
  <si>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</si>
  <si>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</si>
  <si>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</si>
  <si>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</si>
  <si>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</si>
  <si>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</si>
  <si>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</si>
  <si>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</si>
  <si>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</si>
  <si>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</si>
  <si>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</si>
  <si>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</si>
  <si>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</si>
  <si>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</si>
  <si>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</si>
  <si>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</si>
  <si>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</si>
  <si>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</si>
  <si>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</si>
  <si>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</si>
  <si>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</si>
  <si>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</si>
  <si>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</si>
  <si>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</si>
  <si>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</si>
  <si>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</si>
  <si>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</si>
  <si>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</si>
  <si>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</si>
  <si>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</si>
  <si>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</si>
  <si>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</si>
  <si>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</si>
  <si>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</si>
  <si>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</si>
  <si>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</si>
  <si>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</si>
  <si>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</si>
  <si>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</si>
  <si>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</si>
  <si>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</si>
  <si>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</si>
  <si>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</si>
  <si>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</si>
  <si>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</si>
  <si>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</si>
  <si>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</si>
  <si>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</si>
  <si>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</si>
  <si>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</si>
  <si>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</si>
  <si>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</si>
  <si>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</si>
  <si>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</si>
  <si>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</si>
  <si>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</si>
  <si>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</si>
  <si>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</si>
  <si>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</si>
  <si>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</si>
  <si>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</si>
  <si>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</si>
  <si>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</si>
  <si>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</si>
  <si>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</si>
  <si>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</si>
  <si>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</si>
  <si>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</si>
  <si>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</si>
  <si>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</si>
  <si>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</si>
  <si>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</si>
  <si>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</si>
  <si>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</si>
  <si>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</si>
  <si>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</si>
  <si>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</si>
  <si>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</si>
  <si>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</si>
  <si>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</si>
  <si>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</si>
  <si>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</si>
  <si>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</si>
  <si>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</si>
  <si>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</si>
  <si>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</si>
  <si>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</si>
  <si>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</si>
  <si>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</si>
  <si>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</si>
  <si>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</si>
  <si>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</si>
  <si>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</si>
  <si>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</si>
  <si>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</si>
  <si>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</si>
  <si>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</si>
  <si>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</si>
  <si>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</si>
  <si>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</si>
  <si>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</si>
  <si>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</si>
  <si>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</si>
  <si>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</si>
  <si>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</si>
  <si>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</si>
  <si>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</si>
  <si>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</si>
  <si>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</si>
  <si>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</si>
  <si>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</si>
  <si>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</si>
  <si>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</si>
  <si>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</si>
  <si>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</si>
  <si>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</si>
  <si>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</si>
  <si>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</si>
  <si>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</si>
  <si>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</si>
  <si>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</si>
  <si>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</si>
  <si>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</si>
  <si>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</si>
  <si>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</si>
  <si>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</si>
  <si>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</si>
  <si>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</si>
  <si>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</si>
  <si>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</si>
  <si>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</si>
  <si>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</si>
  <si>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</si>
  <si>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</si>
  <si>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</si>
  <si>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</si>
  <si>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</si>
  <si>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</si>
  <si>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</si>
  <si>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</si>
  <si>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</si>
  <si>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</si>
  <si>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</si>
  <si>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</si>
  <si>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</si>
  <si>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</si>
  <si>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</si>
  <si>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</si>
  <si>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</si>
  <si>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</si>
  <si>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</si>
  <si>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</si>
  <si>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</si>
  <si>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</si>
  <si>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</si>
  <si>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</si>
  <si>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</si>
  <si>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</si>
  <si>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</si>
  <si>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</si>
  <si>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</si>
  <si>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</si>
  <si>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</si>
  <si>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</si>
  <si>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</si>
  <si>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</si>
  <si>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</si>
  <si>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</si>
  <si>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</si>
  <si>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</si>
  <si>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</si>
  <si>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</si>
  <si>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</si>
  <si>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</si>
  <si>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</si>
  <si>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</si>
  <si>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</si>
  <si>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</si>
  <si>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</si>
  <si>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</si>
  <si>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</si>
  <si>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</si>
  <si>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</si>
  <si>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</si>
  <si>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</si>
  <si>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</si>
  <si>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</si>
  <si>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</si>
  <si>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</si>
  <si>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</si>
  <si>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</si>
  <si>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</si>
  <si>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</si>
  <si>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</si>
  <si>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</si>
  <si>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</si>
  <si>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</si>
  <si>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</si>
  <si>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</si>
  <si>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</si>
  <si>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</si>
  <si>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</si>
  <si>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</si>
  <si>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</si>
  <si>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</si>
  <si>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</si>
  <si>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</si>
  <si>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</si>
  <si>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</si>
  <si>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</si>
  <si>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</si>
  <si>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</si>
  <si>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</si>
  <si>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</si>
  <si>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</si>
  <si>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</si>
  <si>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</si>
  <si>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</si>
  <si>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</si>
  <si>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</si>
  <si>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</si>
  <si>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</si>
  <si>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</si>
  <si>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</si>
  <si>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</si>
  <si>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</si>
  <si>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</si>
  <si>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</si>
  <si>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</si>
  <si>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</si>
  <si>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</si>
  <si>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</si>
  <si>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</si>
  <si>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</si>
  <si>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</si>
  <si>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</si>
  <si>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</si>
  <si>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</si>
  <si>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</si>
  <si>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</si>
  <si>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</si>
  <si>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</si>
  <si>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</si>
  <si>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</si>
  <si>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</si>
  <si>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</si>
  <si>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</si>
  <si>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</si>
  <si>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</si>
  <si>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</si>
  <si>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</si>
  <si>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</si>
  <si>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</si>
  <si>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</si>
  <si>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</si>
  <si>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</si>
  <si>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</si>
  <si>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</si>
  <si>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</si>
  <si>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</si>
  <si>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</si>
  <si>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</si>
  <si>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</si>
  <si>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</si>
  <si>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</si>
  <si>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</si>
  <si>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</si>
  <si>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</si>
  <si>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</si>
  <si>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</si>
  <si>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</si>
  <si>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</si>
  <si>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</si>
  <si>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</si>
  <si>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</si>
  <si>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</si>
  <si>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</si>
  <si>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</si>
  <si>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</si>
  <si>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</si>
  <si>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</si>
  <si>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</si>
  <si>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</si>
  <si>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</si>
  <si>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</si>
  <si>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</si>
  <si>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</si>
  <si>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</si>
  <si>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</si>
  <si>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</si>
  <si>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</si>
  <si>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</si>
  <si>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</si>
  <si>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</si>
  <si>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</si>
  <si>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</si>
  <si>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</si>
  <si>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</si>
  <si>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</si>
  <si>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</si>
  <si>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</si>
  <si>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</si>
  <si>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</si>
  <si>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</si>
  <si>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</si>
  <si>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</si>
  <si>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</si>
  <si>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</si>
  <si>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</si>
  <si>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</si>
  <si>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</si>
  <si>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</si>
  <si>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</si>
  <si>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</si>
  <si>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</si>
  <si>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</si>
  <si>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</si>
  <si>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</si>
  <si>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</si>
  <si>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</si>
  <si>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</si>
  <si>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</si>
  <si>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</si>
  <si>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</si>
  <si>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</si>
  <si>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</si>
  <si>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</si>
  <si>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</si>
  <si>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</si>
  <si>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</si>
  <si>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</si>
  <si>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</si>
  <si>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</si>
  <si>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</si>
  <si>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</si>
  <si>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</si>
  <si>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</si>
  <si>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</si>
  <si>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</si>
  <si>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</si>
  <si>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</si>
  <si>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</si>
  <si>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</si>
  <si>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</si>
  <si>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</si>
  <si>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</si>
  <si>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</si>
  <si>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</si>
  <si>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</si>
  <si>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</si>
  <si>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</si>
  <si>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</si>
  <si>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</si>
  <si>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</si>
  <si>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</si>
  <si>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</si>
  <si>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</si>
  <si>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</si>
  <si>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</si>
  <si>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</si>
  <si>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</si>
  <si>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</si>
  <si>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</si>
  <si>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</si>
  <si>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</si>
  <si>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</si>
  <si>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</si>
  <si>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</si>
  <si>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</si>
  <si>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</si>
  <si>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</si>
  <si>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</si>
  <si>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</si>
  <si>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</si>
  <si>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</si>
  <si>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</si>
  <si>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</si>
  <si>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</si>
  <si>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</si>
  <si>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</si>
  <si>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</si>
  <si>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</si>
  <si>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</si>
  <si>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</si>
  <si>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</si>
  <si>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</si>
  <si>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</si>
  <si>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</si>
  <si>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</si>
  <si>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</si>
  <si>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</si>
  <si>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</si>
  <si>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</si>
  <si>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</si>
  <si>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</si>
  <si>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</si>
  <si>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</si>
  <si>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</si>
  <si>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</si>
  <si>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</si>
  <si>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</si>
  <si>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</si>
  <si>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</si>
  <si>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</si>
  <si>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</si>
  <si>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</si>
  <si>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</si>
  <si>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</si>
  <si>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</si>
  <si>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</si>
  <si>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</si>
  <si>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</si>
  <si>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</si>
  <si>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</si>
  <si>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</si>
  <si>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</si>
  <si>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</si>
  <si>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</si>
  <si>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</si>
  <si>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</si>
  <si>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</si>
  <si>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</si>
  <si>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</si>
  <si>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</si>
  <si>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</si>
  <si>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</si>
  <si>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</si>
  <si>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</si>
  <si>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</si>
  <si>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</si>
  <si>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</si>
  <si>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</si>
  <si>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</si>
  <si>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</si>
  <si>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</si>
  <si>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</si>
  <si>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</si>
  <si>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</si>
  <si>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</si>
  <si>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</si>
  <si>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</si>
  <si>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</si>
  <si>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</si>
  <si>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</si>
  <si>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</si>
  <si>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</si>
  <si>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</si>
  <si>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</si>
  <si>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</si>
  <si>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</si>
  <si>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</si>
  <si>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</si>
  <si>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</si>
  <si>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</si>
  <si>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</si>
  <si>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</si>
  <si>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</si>
  <si>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</si>
  <si>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</si>
  <si>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</si>
  <si>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</si>
  <si>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</si>
  <si>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</si>
  <si>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</si>
  <si>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</si>
  <si>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</si>
  <si>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</si>
  <si>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</si>
  <si>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</si>
  <si>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</si>
  <si>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</si>
  <si>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</si>
  <si>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</si>
  <si>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</si>
  <si>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</si>
  <si>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</si>
  <si>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</si>
  <si>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</si>
  <si>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</si>
  <si>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</si>
  <si>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</si>
  <si>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</si>
  <si>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</si>
  <si>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</si>
  <si>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</si>
  <si>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</si>
  <si>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</si>
  <si>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</si>
  <si>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</si>
  <si>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</si>
  <si>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</si>
  <si>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</si>
  <si>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</si>
  <si>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</si>
  <si>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</si>
  <si>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</si>
  <si>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</si>
  <si>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</si>
  <si>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</si>
  <si>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</si>
  <si>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</si>
  <si>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</si>
  <si>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</si>
  <si>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</si>
  <si>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</si>
  <si>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</si>
  <si>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</si>
  <si>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</si>
  <si>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</si>
  <si>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</si>
  <si>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</si>
  <si>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</si>
  <si>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</si>
  <si>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</si>
  <si>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</si>
  <si>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</si>
  <si>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</si>
  <si>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</si>
  <si>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</si>
  <si>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</si>
  <si>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</si>
  <si>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</si>
  <si>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</si>
  <si>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</si>
  <si>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</si>
  <si>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</si>
  <si>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</si>
  <si>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</si>
  <si>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</si>
  <si>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</si>
  <si>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</si>
  <si>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</si>
  <si>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</si>
  <si>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</si>
  <si>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</si>
  <si>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</si>
  <si>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</si>
  <si>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</si>
  <si>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</si>
  <si>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</si>
  <si>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</si>
  <si>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</si>
  <si>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</si>
  <si>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</si>
  <si>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</si>
  <si>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</si>
  <si>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</si>
  <si>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</si>
  <si>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</si>
  <si>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</si>
  <si>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</si>
  <si>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</si>
  <si>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</si>
  <si>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</si>
  <si>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</si>
  <si>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</si>
  <si>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</si>
  <si>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</si>
  <si>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</si>
  <si>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</si>
  <si>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</si>
  <si>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</si>
  <si>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</si>
  <si>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</si>
  <si>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</si>
  <si>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</si>
  <si>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</si>
  <si>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</si>
  <si>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</si>
  <si>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</si>
  <si>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</si>
  <si>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</si>
  <si>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</si>
  <si>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</si>
  <si>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</si>
  <si>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</si>
  <si>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</si>
  <si>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</si>
  <si>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</si>
  <si>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</si>
  <si>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</si>
  <si>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</si>
  <si>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</si>
  <si>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</si>
  <si>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</si>
  <si>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</si>
  <si>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</si>
  <si>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</si>
  <si>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</si>
  <si>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</si>
  <si>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</si>
  <si>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</si>
  <si>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</si>
  <si>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</si>
  <si>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</si>
  <si>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</si>
  <si>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</si>
  <si>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</si>
  <si>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</si>
  <si>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</si>
  <si>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</si>
  <si>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</si>
  <si>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</si>
  <si>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</si>
  <si>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</si>
  <si>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</si>
  <si>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</si>
  <si>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</si>
  <si>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</si>
  <si>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</si>
  <si>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</si>
  <si>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</si>
  <si>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</si>
  <si>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</si>
  <si>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</si>
  <si>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</si>
  <si>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</si>
  <si>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</si>
  <si>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</si>
  <si>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</si>
  <si>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</si>
  <si>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</si>
  <si>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</si>
  <si>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</si>
  <si>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</si>
  <si>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</si>
  <si>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</si>
  <si>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</si>
  <si>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</si>
  <si>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</si>
  <si>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</si>
  <si>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</si>
  <si>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</si>
  <si>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</si>
  <si>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</si>
  <si>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</si>
  <si>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</si>
  <si>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</si>
  <si>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</si>
  <si>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</si>
  <si>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</si>
  <si>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</si>
  <si>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</si>
  <si>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</si>
  <si>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</si>
  <si>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</si>
  <si>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</si>
  <si>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</si>
  <si>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</si>
  <si>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</si>
  <si>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</si>
  <si>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</si>
  <si>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</si>
  <si>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</si>
  <si>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</si>
  <si>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</si>
  <si>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</si>
  <si>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</si>
  <si>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</si>
  <si>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</si>
  <si>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</si>
  <si>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</si>
  <si>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</si>
  <si>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</si>
  <si>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</si>
  <si>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</si>
  <si>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</si>
  <si>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</si>
  <si>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</si>
  <si>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</si>
  <si>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</si>
  <si>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</si>
  <si>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</si>
  <si>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</si>
  <si>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</si>
  <si>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</si>
  <si>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</si>
  <si>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</si>
  <si>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</si>
  <si>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</si>
  <si>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</si>
  <si>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</si>
  <si>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</si>
  <si>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</si>
  <si>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</si>
  <si>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</si>
  <si>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</si>
  <si>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</si>
  <si>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</si>
  <si>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</si>
  <si>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</si>
  <si>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</si>
  <si>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</si>
  <si>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</si>
  <si>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</si>
  <si>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</si>
  <si>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</si>
  <si>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</si>
  <si>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</si>
  <si>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</si>
  <si>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</si>
  <si>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</si>
  <si>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</si>
  <si>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</si>
  <si>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</si>
  <si>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</si>
  <si>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</si>
  <si>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</si>
  <si>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</si>
  <si>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</si>
  <si>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</si>
  <si>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</si>
  <si>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</si>
  <si>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</si>
  <si>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</si>
  <si>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</si>
  <si>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</si>
  <si>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</si>
  <si>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</si>
  <si>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</si>
  <si>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</si>
  <si>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</si>
  <si>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</si>
  <si>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</si>
  <si>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</si>
  <si>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</si>
  <si>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</si>
  <si>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</si>
  <si>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</si>
  <si>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</si>
  <si>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</si>
  <si>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</si>
  <si>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</si>
  <si>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</si>
  <si>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</si>
  <si>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</si>
  <si>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</si>
  <si>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</si>
  <si>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</si>
  <si>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</si>
  <si>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</si>
  <si>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</si>
  <si>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</si>
  <si>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</si>
  <si>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</si>
  <si>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</si>
  <si>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</si>
  <si>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</si>
  <si>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</si>
  <si>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</si>
  <si>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</si>
  <si>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</si>
  <si>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</si>
  <si>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</si>
  <si>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</si>
  <si>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</si>
  <si>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</si>
  <si>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</si>
  <si>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</si>
  <si>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</si>
  <si>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</si>
  <si>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</si>
  <si>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</si>
  <si>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</si>
  <si>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</si>
  <si>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</si>
  <si>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</si>
  <si>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</si>
  <si>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</si>
  <si>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</si>
  <si>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</si>
  <si>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</si>
  <si>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</si>
  <si>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</si>
  <si>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</si>
  <si>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</si>
  <si>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</si>
  <si>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</si>
  <si>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</si>
  <si>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</si>
  <si>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</si>
  <si>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</si>
  <si>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</si>
  <si>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</si>
  <si>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</si>
  <si>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</si>
  <si>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</si>
  <si>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</si>
  <si>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</si>
  <si>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</si>
  <si>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</si>
  <si>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</si>
  <si>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</si>
  <si>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</si>
  <si>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</si>
  <si>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</si>
  <si>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</si>
  <si>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</si>
  <si>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</si>
  <si>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</si>
  <si>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</si>
  <si>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</si>
  <si>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</si>
  <si>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</si>
  <si>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</si>
  <si>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</si>
  <si>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</si>
  <si>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</si>
  <si>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</si>
  <si>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</si>
  <si>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</si>
  <si>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</si>
  <si>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</si>
  <si>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</si>
  <si>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</si>
  <si>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</si>
  <si>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</si>
  <si>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</si>
  <si>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</si>
  <si>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</si>
  <si>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</si>
  <si>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</si>
  <si>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</si>
  <si>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</si>
  <si>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</si>
  <si>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</si>
  <si>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</si>
  <si>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</si>
  <si>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</si>
  <si>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</si>
  <si>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</si>
  <si>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</si>
  <si>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</si>
  <si>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</si>
  <si>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</si>
  <si>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</si>
  <si>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</si>
  <si>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</si>
  <si>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</si>
  <si>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</si>
  <si>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</si>
  <si>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</si>
  <si>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</si>
  <si>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</si>
  <si>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</si>
  <si>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</si>
  <si>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</si>
  <si>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</si>
  <si>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</si>
  <si>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</si>
  <si>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</si>
  <si>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</si>
  <si>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</si>
  <si>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</si>
  <si>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</si>
  <si>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</si>
  <si>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</si>
  <si>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</si>
  <si>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</si>
  <si>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</si>
  <si>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</si>
  <si>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</si>
  <si>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</si>
  <si>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</si>
  <si>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</si>
  <si>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</si>
  <si>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</si>
  <si>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</si>
  <si>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</si>
  <si>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</si>
  <si>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</si>
  <si>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</si>
  <si>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</si>
  <si>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</si>
  <si>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</si>
  <si>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</si>
  <si>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</si>
  <si>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</si>
  <si>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</si>
  <si>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</si>
  <si>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</si>
  <si>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</si>
  <si>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</si>
  <si>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</si>
  <si>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</si>
  <si>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</si>
  <si>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</si>
  <si>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</si>
  <si>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</si>
  <si>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</si>
  <si>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</si>
  <si>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</si>
  <si>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</si>
  <si>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</si>
  <si>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</si>
  <si>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</si>
  <si>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</si>
  <si>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</si>
  <si>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</si>
  <si>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</si>
  <si>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</si>
  <si>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</si>
  <si>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</si>
  <si>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</si>
  <si>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</si>
  <si>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</si>
  <si>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</si>
  <si>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</si>
  <si>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</si>
  <si>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</si>
  <si>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</si>
  <si>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</si>
  <si>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</si>
  <si>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</si>
  <si>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</si>
  <si>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</si>
  <si>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</si>
  <si>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</si>
  <si>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</si>
  <si>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</si>
  <si>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</si>
  <si>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</si>
  <si>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</si>
  <si>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</si>
  <si>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</si>
  <si>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</si>
  <si>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</si>
  <si>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</si>
  <si>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</si>
  <si>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</si>
  <si>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</si>
  <si>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</si>
  <si>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</si>
  <si>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</si>
  <si>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</si>
  <si>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</si>
  <si>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</si>
  <si>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</si>
  <si>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</si>
  <si>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</si>
  <si>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</si>
  <si>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</si>
  <si>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</si>
  <si>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</si>
  <si>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</si>
  <si>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</si>
  <si>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</si>
  <si>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</si>
  <si>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</si>
  <si>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</si>
  <si>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</si>
  <si>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</si>
  <si>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</si>
  <si>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</si>
  <si>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</si>
  <si>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</si>
  <si>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</si>
  <si>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</si>
  <si>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</si>
  <si>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</si>
  <si>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</si>
  <si>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</si>
  <si>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</si>
  <si>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</si>
  <si>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</si>
  <si>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</si>
  <si>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</si>
  <si>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</si>
  <si>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</si>
  <si>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</si>
  <si>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</si>
  <si>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</si>
  <si>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</si>
  <si>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</si>
  <si>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</si>
  <si>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</si>
  <si>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</si>
  <si>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</si>
  <si>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</si>
  <si>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</si>
  <si>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</si>
  <si>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</si>
  <si>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</si>
  <si>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</si>
  <si>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</si>
  <si>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</si>
  <si>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</si>
  <si>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</si>
  <si>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</si>
  <si>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</si>
  <si>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</si>
  <si>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</si>
  <si>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</si>
  <si>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</si>
  <si>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</si>
  <si>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</si>
  <si>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</si>
  <si>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</si>
  <si>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</si>
  <si>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</si>
  <si>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</si>
  <si>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</si>
  <si>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</si>
  <si>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</si>
  <si>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</si>
  <si>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</si>
  <si>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</si>
  <si>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</si>
  <si>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</si>
  <si>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</si>
  <si>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</si>
  <si>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</si>
  <si>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</si>
  <si>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</si>
  <si>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</si>
  <si>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</si>
  <si>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</si>
  <si>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</si>
  <si>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</si>
  <si>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</si>
  <si>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</si>
  <si>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</si>
  <si>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</si>
  <si>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</si>
  <si>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</si>
  <si>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</si>
  <si>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</si>
  <si>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</si>
  <si>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</si>
  <si>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</si>
  <si>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</si>
  <si>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</si>
  <si>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</si>
  <si>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</si>
  <si>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</si>
  <si>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</si>
  <si>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</si>
  <si>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</si>
  <si>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</si>
  <si>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</si>
  <si>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</si>
  <si>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</si>
  <si>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</si>
  <si>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</si>
  <si>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</si>
  <si>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</si>
  <si>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</si>
  <si>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</si>
  <si>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</si>
  <si>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</si>
  <si>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</si>
  <si>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</si>
  <si>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</si>
  <si>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</si>
  <si>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</si>
  <si>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</si>
  <si>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</si>
  <si>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</si>
  <si>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</si>
  <si>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</si>
  <si>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</si>
  <si>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</si>
  <si>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</si>
  <si>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</si>
  <si>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</si>
  <si>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</si>
  <si>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</si>
  <si>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</si>
  <si>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</si>
  <si>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</si>
  <si>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</si>
  <si>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</si>
  <si>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</si>
  <si>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</si>
  <si>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</si>
  <si>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</si>
  <si>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</si>
  <si>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</si>
  <si>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</si>
  <si>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</si>
  <si>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</si>
  <si>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</si>
  <si>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</si>
  <si>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</si>
  <si>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</si>
  <si>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</si>
  <si>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</si>
  <si>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</si>
  <si>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</si>
  <si>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</si>
  <si>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</si>
  <si>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</si>
  <si>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</si>
  <si>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</si>
  <si>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</si>
  <si>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</si>
  <si>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</si>
  <si>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</si>
  <si>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</si>
  <si>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</si>
  <si>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</si>
  <si>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</si>
  <si>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</si>
  <si>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</si>
  <si>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</si>
  <si>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</si>
  <si>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</si>
  <si>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</si>
  <si>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</si>
  <si>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</si>
  <si>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</si>
  <si>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</si>
  <si>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</si>
  <si>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</si>
  <si>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</si>
  <si>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</si>
  <si>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</si>
  <si>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</si>
  <si>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</si>
  <si>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</si>
  <si>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</si>
  <si>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</si>
  <si>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</si>
  <si>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</si>
  <si>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</si>
  <si>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</si>
  <si>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</si>
  <si>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</si>
  <si>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</si>
  <si>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</si>
  <si>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</si>
  <si>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</si>
  <si>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</si>
  <si>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</si>
  <si>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</si>
  <si>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</si>
  <si>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</si>
  <si>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</si>
  <si>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</si>
  <si>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</si>
  <si>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</si>
  <si>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</si>
  <si>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</si>
  <si>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</si>
  <si>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</si>
  <si>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</si>
  <si>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</si>
  <si>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</si>
  <si>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</si>
  <si>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</si>
  <si>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</si>
  <si>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</si>
  <si>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</si>
  <si>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</si>
  <si>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</si>
  <si>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</si>
  <si>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</si>
  <si>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</si>
  <si>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</si>
  <si>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</si>
  <si>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</si>
  <si>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</si>
  <si>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</si>
  <si>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</si>
  <si>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</si>
  <si>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</si>
  <si>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</si>
  <si>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</si>
  <si>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</si>
  <si>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</si>
  <si>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</si>
  <si>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</si>
  <si>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</si>
  <si>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</si>
  <si>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</si>
  <si>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</si>
  <si>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</si>
  <si>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</si>
  <si>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</si>
  <si>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</si>
  <si>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</si>
  <si>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</si>
  <si>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</si>
  <si>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</si>
  <si>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</si>
  <si>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</si>
  <si>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</si>
  <si>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</si>
  <si>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</si>
  <si>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</si>
  <si>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</si>
  <si>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</si>
  <si>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</si>
  <si>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</si>
  <si>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</si>
  <si>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</si>
  <si>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</si>
  <si>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</si>
  <si>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</si>
  <si>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</si>
  <si>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</si>
  <si>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</si>
  <si>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</si>
  <si>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</si>
  <si>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</si>
  <si>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</si>
  <si>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</si>
  <si>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</si>
  <si>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</si>
  <si>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</si>
  <si>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</si>
  <si>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</si>
  <si>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</si>
  <si>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</si>
  <si>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</si>
  <si>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</si>
  <si>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</si>
  <si>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</si>
  <si>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</si>
  <si>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</si>
  <si>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</si>
  <si>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</si>
  <si>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</si>
  <si>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</si>
  <si>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</si>
  <si>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</si>
  <si>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</si>
  <si>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</si>
  <si>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</si>
  <si>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</si>
  <si>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</si>
  <si>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</si>
  <si>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</si>
  <si>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</si>
  <si>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</si>
  <si>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</si>
  <si>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</si>
  <si>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</si>
  <si>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</si>
  <si>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</si>
  <si>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</si>
  <si>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</si>
  <si>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</si>
  <si>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</si>
  <si>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</si>
  <si>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</si>
  <si>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</si>
  <si>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</si>
  <si>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</si>
  <si>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</si>
  <si>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</si>
  <si>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</si>
  <si>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</si>
  <si>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</si>
  <si>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</si>
  <si>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</si>
  <si>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</si>
  <si>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</si>
  <si>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</si>
  <si>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</si>
  <si>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</si>
  <si>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</si>
  <si>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</si>
  <si>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</si>
  <si>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</si>
  <si>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</si>
  <si>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</si>
  <si>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</si>
  <si>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</si>
  <si>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</si>
  <si>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</si>
  <si>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</si>
  <si>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</si>
  <si>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</si>
  <si>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</si>
  <si>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</si>
  <si>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</si>
  <si>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</si>
  <si>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</si>
  <si>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</si>
  <si>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</si>
  <si>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</si>
  <si>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</si>
  <si>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</si>
  <si>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</si>
  <si>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</si>
  <si>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</si>
  <si>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</si>
  <si>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</si>
  <si>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</si>
  <si>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</si>
  <si>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</si>
  <si>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</si>
  <si>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</si>
  <si>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</si>
  <si>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</si>
  <si>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</si>
  <si>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</si>
  <si>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</si>
  <si>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</si>
  <si>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</si>
  <si>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</si>
  <si>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</si>
  <si>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</si>
  <si>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</si>
  <si>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</si>
  <si>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</si>
  <si>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</si>
  <si>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</si>
  <si>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</si>
  <si>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</si>
  <si>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</si>
  <si>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</si>
  <si>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</si>
  <si>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</si>
  <si>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</si>
  <si>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</si>
  <si>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</si>
  <si>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</si>
  <si>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</si>
  <si>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</si>
  <si>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</si>
  <si>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</si>
  <si>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</si>
  <si>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</si>
  <si>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</si>
  <si>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</si>
  <si>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</si>
  <si>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</si>
  <si>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</si>
  <si>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</si>
  <si>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</si>
  <si>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</si>
  <si>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</si>
  <si>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</si>
  <si>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</si>
  <si>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</si>
  <si>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</si>
  <si>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</si>
  <si>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</si>
  <si>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</si>
  <si>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</si>
  <si>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</si>
  <si>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</si>
  <si>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</si>
  <si>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</si>
  <si>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</si>
  <si>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</si>
  <si>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</si>
  <si>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</si>
  <si>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</si>
  <si>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</si>
  <si>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</si>
  <si>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</si>
  <si>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</si>
  <si>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</si>
  <si>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</si>
  <si>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</si>
  <si>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</si>
  <si>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</si>
  <si>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</si>
  <si>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</si>
  <si>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</si>
  <si>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</si>
  <si>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</si>
  <si>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</si>
  <si>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</si>
  <si>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</si>
  <si>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</si>
  <si>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</si>
  <si>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</si>
  <si>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</si>
  <si>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</si>
  <si>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</si>
  <si>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</si>
  <si>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</si>
  <si>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</si>
  <si>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</si>
  <si>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</si>
  <si>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</si>
  <si>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</si>
  <si>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</si>
  <si>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</si>
  <si>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</si>
  <si>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</si>
  <si>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</si>
  <si>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</si>
  <si>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</si>
  <si>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</si>
  <si>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</si>
  <si>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</si>
  <si>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</si>
  <si>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</si>
  <si>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</si>
  <si>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</si>
  <si>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</si>
  <si>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</si>
  <si>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</si>
  <si>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</si>
  <si>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</si>
  <si>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</si>
  <si>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</si>
  <si>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</si>
  <si>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</si>
  <si>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</si>
  <si>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</si>
  <si>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</si>
  <si>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</si>
  <si>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</si>
  <si>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</si>
  <si>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</si>
  <si>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</si>
  <si>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</si>
  <si>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</si>
  <si>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</si>
  <si>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</si>
  <si>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</si>
  <si>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</si>
  <si>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</si>
  <si>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</si>
  <si>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</si>
  <si>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</si>
  <si>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</si>
  <si>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</si>
  <si>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</si>
  <si>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</si>
  <si>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</si>
  <si>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</si>
  <si>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</si>
  <si>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</si>
  <si>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</si>
  <si>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</si>
  <si>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</si>
  <si>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</si>
  <si>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</si>
  <si>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</si>
  <si>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</si>
  <si>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</si>
  <si>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</si>
  <si>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</si>
  <si>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</si>
  <si>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</si>
  <si>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</si>
  <si>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</si>
  <si>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</si>
  <si>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</si>
  <si>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</si>
  <si>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</si>
  <si>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</si>
  <si>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</si>
  <si>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</si>
  <si>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</si>
  <si>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</si>
  <si>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</si>
  <si>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</si>
  <si>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</si>
  <si>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</si>
  <si>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</si>
  <si>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</si>
  <si>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</si>
  <si>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</si>
  <si>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</si>
  <si>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</si>
  <si>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</si>
  <si>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</si>
  <si>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</si>
  <si>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</si>
  <si>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</si>
  <si>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</si>
  <si>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</si>
  <si>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</si>
  <si>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</si>
  <si>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</si>
  <si>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</si>
  <si>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</si>
  <si>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</si>
  <si>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</si>
  <si>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</si>
  <si>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</si>
  <si>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</si>
  <si>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</si>
  <si>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</si>
  <si>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</si>
  <si>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</si>
  <si>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</si>
  <si>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</si>
  <si>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</si>
  <si>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</si>
  <si>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</si>
  <si>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</si>
  <si>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</si>
  <si>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</si>
  <si>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</si>
  <si>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</si>
  <si>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</si>
  <si>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</si>
  <si>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</si>
  <si>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</si>
  <si>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</si>
  <si>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</si>
  <si>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</si>
  <si>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</si>
  <si>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</si>
  <si>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</si>
  <si>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</si>
  <si>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</si>
  <si>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</si>
  <si>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</si>
  <si>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</si>
  <si>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</si>
  <si>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</si>
  <si>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</si>
  <si>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</si>
  <si>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</si>
  <si>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</si>
  <si>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</si>
  <si>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</si>
  <si>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</si>
  <si>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</si>
  <si>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</si>
  <si>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</si>
  <si>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</si>
  <si>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</si>
  <si>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</si>
  <si>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</si>
  <si>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</si>
  <si>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</si>
  <si>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</si>
  <si>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</si>
  <si>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</si>
  <si>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</si>
  <si>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</si>
  <si>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</si>
  <si>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</si>
  <si>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</si>
  <si>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</si>
  <si>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</si>
  <si>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</si>
  <si>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</si>
  <si>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</si>
  <si>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</si>
  <si>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</si>
  <si>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</si>
  <si>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</si>
  <si>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</si>
  <si>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</si>
  <si>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</si>
  <si>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</si>
  <si>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</si>
  <si>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</si>
  <si>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</si>
  <si>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</si>
  <si>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</si>
  <si>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</si>
  <si>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</si>
  <si>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</si>
  <si>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</si>
  <si>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</si>
  <si>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</si>
  <si>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</si>
  <si>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</si>
  <si>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</si>
  <si>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</si>
  <si>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</si>
  <si>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</si>
  <si>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</si>
  <si>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</si>
  <si>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</si>
  <si>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</si>
  <si>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</si>
  <si>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</si>
  <si>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</si>
  <si>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</si>
  <si>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</si>
  <si>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</si>
  <si>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</si>
  <si>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</si>
  <si>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</si>
  <si>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</si>
  <si>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</si>
  <si>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</si>
  <si>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</si>
  <si>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</si>
  <si>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</si>
  <si>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</si>
  <si>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</si>
  <si>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</si>
  <si>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</si>
  <si>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</si>
  <si>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</si>
  <si>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</si>
  <si>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</si>
  <si>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</si>
  <si>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</si>
  <si>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</si>
  <si>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</si>
  <si>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</si>
  <si>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</si>
  <si>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</si>
  <si>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</si>
  <si>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</si>
  <si>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</si>
  <si>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</si>
  <si>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</si>
  <si>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</si>
  <si>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</si>
  <si>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</si>
  <si>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</si>
  <si>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</si>
  <si>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</si>
  <si>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</si>
  <si>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</si>
  <si>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</si>
  <si>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</si>
  <si>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</si>
  <si>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</si>
  <si>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</si>
  <si>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</si>
  <si>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</si>
  <si>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</si>
  <si>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</si>
  <si>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</si>
  <si>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</si>
  <si>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</si>
  <si>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</si>
  <si>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</si>
  <si>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</si>
  <si>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</si>
  <si>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</si>
  <si>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</si>
  <si>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</si>
  <si>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</si>
  <si>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</si>
  <si>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</si>
  <si>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</si>
  <si>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</si>
  <si>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</si>
  <si>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</si>
  <si>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</si>
  <si>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</si>
  <si>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</si>
  <si>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</si>
  <si>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</si>
  <si>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</si>
  <si>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</si>
  <si>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</si>
  <si>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</si>
  <si>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</si>
  <si>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</si>
  <si>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</si>
  <si>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</si>
  <si>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</si>
  <si>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</si>
  <si>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</si>
  <si>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</si>
  <si>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</si>
  <si>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</si>
  <si>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</si>
  <si>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</si>
  <si>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</si>
  <si>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</si>
  <si>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</si>
  <si>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</si>
  <si>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</si>
  <si>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</si>
  <si>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</si>
  <si>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</si>
  <si>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</si>
  <si>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</si>
  <si>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</si>
  <si>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</si>
  <si>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</si>
  <si>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</si>
  <si>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</si>
  <si>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</si>
  <si>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</si>
  <si>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</si>
  <si>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</si>
  <si>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</si>
  <si>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</si>
  <si>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</si>
  <si>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</si>
  <si>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</si>
  <si>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</si>
  <si>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</si>
  <si>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</si>
  <si>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</si>
  <si>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</si>
  <si>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</si>
  <si>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</si>
  <si>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</si>
  <si>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</si>
  <si>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</si>
  <si>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</si>
  <si>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</si>
  <si>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</si>
  <si>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</si>
  <si>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</si>
  <si>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</si>
  <si>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</si>
  <si>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</si>
  <si>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</si>
  <si>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</si>
  <si>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</si>
  <si>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</si>
  <si>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</si>
  <si>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</si>
  <si>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</si>
  <si>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</si>
  <si>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</si>
  <si>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</si>
  <si>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</si>
  <si>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</si>
  <si>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</si>
  <si>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</si>
  <si>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</si>
  <si>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</si>
  <si>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</si>
  <si>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</si>
  <si>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</si>
  <si>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</si>
  <si>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</si>
  <si>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</si>
  <si>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</si>
  <si>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</si>
  <si>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</si>
  <si>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</si>
  <si>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</si>
  <si>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</si>
  <si>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</si>
  <si>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</si>
  <si>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</si>
  <si>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</si>
  <si>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</si>
  <si>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</si>
  <si>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</si>
  <si>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</si>
  <si>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</si>
  <si>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</si>
  <si>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</si>
  <si>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</si>
  <si>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</si>
  <si>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</si>
  <si>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</si>
  <si>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</si>
  <si>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</si>
  <si>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</si>
  <si>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</si>
  <si>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</si>
  <si>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</si>
  <si>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</si>
  <si>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</si>
  <si>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</si>
  <si>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</si>
  <si>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</si>
  <si>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</si>
  <si>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</si>
  <si>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</si>
  <si>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</si>
  <si>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</si>
  <si>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</si>
  <si>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</si>
  <si>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</si>
  <si>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</si>
  <si>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</si>
  <si>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</si>
  <si>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</si>
  <si>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</si>
  <si>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</si>
  <si>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</si>
  <si>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</si>
  <si>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</si>
  <si>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</si>
  <si>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</si>
  <si>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</si>
  <si>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</si>
  <si>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</si>
  <si>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</si>
  <si>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</si>
  <si>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</si>
  <si>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</si>
  <si>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</si>
  <si>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</si>
  <si>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</si>
  <si>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</si>
  <si>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</si>
  <si>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</si>
  <si>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</si>
  <si>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</si>
  <si>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</si>
  <si>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</si>
  <si>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</si>
  <si>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</si>
  <si>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</si>
  <si>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</si>
  <si>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</si>
  <si>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</si>
  <si>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</si>
  <si>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</si>
  <si>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</si>
  <si>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</si>
  <si>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</si>
  <si>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</si>
  <si>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</si>
  <si>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</si>
  <si>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</si>
  <si>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</si>
  <si>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</si>
  <si>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</si>
  <si>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</si>
  <si>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</si>
  <si>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</si>
  <si>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</si>
  <si>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</si>
  <si>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</si>
  <si>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</si>
  <si>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</si>
  <si>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</si>
  <si>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</si>
  <si>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</si>
  <si>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</si>
  <si>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</si>
  <si>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</si>
  <si>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</si>
  <si>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</si>
  <si>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</si>
  <si>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</si>
  <si>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</si>
  <si>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</si>
  <si>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</si>
  <si>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</si>
  <si>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</si>
  <si>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</si>
  <si>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</si>
  <si>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</si>
  <si>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</si>
  <si>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</si>
  <si>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</si>
  <si>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</si>
  <si>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</si>
  <si>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</si>
  <si>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</si>
  <si>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</si>
  <si>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</si>
  <si>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</si>
  <si>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</si>
  <si>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</si>
  <si>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</si>
  <si>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</si>
  <si>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</si>
  <si>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</si>
  <si>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</si>
  <si>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</si>
  <si>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</si>
  <si>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</si>
  <si>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</si>
  <si>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</si>
  <si>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</si>
  <si>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</si>
  <si>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</si>
  <si>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</si>
  <si>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</si>
  <si>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</si>
  <si>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</si>
  <si>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</si>
  <si>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</si>
  <si>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</si>
  <si>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</si>
  <si>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</si>
  <si>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</si>
  <si>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</si>
  <si>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</si>
  <si>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</si>
  <si>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</si>
  <si>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</si>
  <si>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</si>
  <si>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</si>
  <si>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</si>
  <si>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</si>
  <si>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</si>
  <si>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</si>
  <si>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</si>
  <si>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</si>
  <si>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</si>
  <si>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</si>
  <si>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</si>
  <si>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</si>
  <si>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</si>
  <si>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</si>
  <si>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</si>
  <si>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</si>
  <si>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</si>
  <si>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</si>
  <si>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</si>
  <si>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</si>
  <si>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</si>
  <si>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</si>
  <si>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</si>
  <si>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</si>
  <si>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</si>
  <si>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</si>
  <si>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</si>
  <si>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</si>
  <si>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</si>
  <si>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</si>
  <si>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</si>
  <si>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</si>
  <si>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</si>
  <si>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</si>
  <si>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</si>
  <si>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</si>
  <si>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</si>
  <si>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</si>
  <si>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</si>
  <si>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</si>
  <si>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</si>
  <si>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</si>
  <si>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</si>
  <si>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</si>
  <si>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</si>
  <si>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</si>
  <si>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</si>
  <si>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</si>
  <si>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</si>
  <si>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</si>
  <si>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</si>
  <si>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</si>
  <si>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</si>
  <si>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</si>
  <si>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</si>
  <si>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</si>
  <si>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</si>
  <si>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</si>
  <si>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</si>
  <si>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</si>
  <si>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</si>
  <si>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</si>
  <si>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</si>
  <si>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</si>
  <si>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</si>
  <si>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</si>
  <si>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</si>
  <si>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</si>
  <si>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</si>
  <si>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</si>
  <si>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</si>
  <si>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</si>
  <si>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</si>
  <si>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</si>
  <si>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</si>
  <si>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</si>
  <si>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</si>
  <si>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</si>
  <si>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</si>
  <si>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</si>
  <si>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</si>
  <si>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</si>
  <si>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</si>
  <si>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</si>
  <si>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</si>
  <si>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</si>
  <si>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</si>
  <si>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</si>
  <si>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</si>
  <si>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</si>
  <si>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</si>
  <si>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</si>
  <si>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</si>
  <si>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</si>
  <si>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</si>
  <si>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</si>
  <si>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</si>
  <si>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</si>
  <si>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</si>
  <si>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</si>
  <si>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</si>
  <si>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</si>
  <si>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</si>
  <si>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</si>
  <si>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</si>
  <si>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</si>
  <si>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</si>
  <si>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</si>
  <si>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</si>
  <si>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</si>
  <si>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</si>
  <si>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</si>
  <si>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</si>
  <si>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</si>
  <si>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</si>
  <si>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</si>
  <si>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</si>
  <si>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</si>
  <si>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</si>
  <si>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</si>
  <si>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</si>
  <si>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</si>
  <si>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</si>
  <si>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</si>
  <si>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</si>
  <si>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</si>
  <si>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</si>
  <si>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</si>
  <si>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</si>
  <si>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</si>
  <si>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</si>
  <si>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</si>
  <si>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</si>
  <si>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</si>
  <si>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</si>
  <si>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</si>
  <si>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</si>
  <si>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</si>
  <si>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</si>
  <si>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</si>
  <si>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</si>
  <si>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</si>
  <si>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</si>
  <si>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</si>
  <si>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</si>
  <si>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</si>
  <si>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</si>
  <si>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</si>
  <si>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</si>
  <si>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</si>
  <si>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</si>
  <si>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</si>
  <si>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</si>
  <si>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</si>
  <si>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</si>
  <si>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</si>
  <si>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</si>
  <si>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</si>
  <si>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</si>
  <si>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</si>
  <si>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</si>
  <si>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</si>
  <si>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</si>
  <si>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</si>
  <si>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</si>
  <si>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</si>
  <si>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</si>
  <si>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</si>
  <si>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</si>
  <si>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</si>
  <si>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</si>
  <si>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</si>
  <si>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</si>
  <si>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</si>
  <si>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</si>
  <si>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</si>
  <si>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</si>
  <si>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</si>
  <si>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</si>
  <si>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</si>
  <si>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</si>
  <si>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</si>
  <si>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</si>
  <si>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</si>
  <si>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</si>
  <si>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</si>
  <si>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</si>
  <si>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</si>
  <si>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</si>
  <si>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</si>
  <si>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</si>
  <si>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</si>
  <si>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</si>
  <si>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</si>
  <si>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</si>
  <si>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</si>
  <si>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</si>
  <si>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</si>
  <si>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</si>
  <si>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</si>
  <si>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</si>
  <si>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</si>
  <si>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</si>
  <si>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</si>
  <si>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</si>
  <si>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</si>
  <si>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</si>
  <si>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</si>
  <si>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</si>
  <si>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</si>
  <si>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</si>
  <si>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</si>
  <si>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</si>
  <si>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</si>
  <si>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</si>
  <si>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</si>
  <si>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</si>
  <si>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</si>
  <si>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</si>
  <si>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</si>
  <si>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</si>
  <si>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</si>
  <si>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</si>
  <si>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</si>
  <si>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</si>
  <si>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</si>
  <si>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</si>
  <si>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</si>
  <si>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</si>
  <si>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</si>
  <si>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</si>
  <si>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</si>
  <si>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</si>
  <si>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</si>
  <si>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</si>
  <si>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</si>
  <si>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</si>
  <si>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</si>
  <si>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</si>
  <si>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</si>
  <si>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</si>
  <si>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</si>
  <si>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</si>
  <si>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</si>
  <si>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</si>
  <si>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</si>
  <si>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</si>
  <si>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</si>
  <si>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</si>
  <si>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</si>
  <si>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</si>
  <si>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</si>
  <si>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</si>
  <si>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</si>
  <si>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</si>
  <si>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</si>
  <si>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</si>
  <si>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</si>
  <si>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</si>
  <si>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</si>
  <si>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</si>
  <si>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</si>
  <si>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</si>
  <si>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</si>
  <si>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</si>
  <si>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</si>
  <si>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</si>
  <si>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</si>
  <si>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</si>
  <si>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</si>
  <si>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</si>
  <si>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</si>
  <si>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</si>
  <si>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</si>
  <si>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</si>
  <si>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</si>
  <si>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</si>
  <si>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</si>
  <si>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</si>
  <si>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</si>
  <si>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</si>
  <si>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</si>
  <si>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</si>
  <si>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</si>
  <si>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</si>
  <si>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</si>
  <si>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</si>
  <si>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</si>
  <si>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</si>
  <si>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</si>
  <si>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</si>
  <si>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</si>
  <si>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</si>
  <si>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</si>
  <si>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</si>
  <si>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</si>
  <si>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</si>
  <si>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</si>
  <si>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</si>
  <si>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</si>
  <si>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</si>
  <si>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</si>
  <si>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</si>
  <si>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</si>
  <si>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</si>
  <si>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</si>
  <si>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</si>
  <si>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</si>
  <si>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</si>
  <si>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</si>
  <si>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</si>
  <si>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</si>
  <si>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</si>
  <si>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</si>
  <si>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</si>
  <si>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</si>
  <si>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</si>
  <si>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</si>
  <si>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</si>
  <si>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</si>
  <si>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</si>
  <si>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</si>
  <si>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</si>
  <si>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</si>
  <si>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</si>
  <si>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</si>
  <si>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</si>
  <si>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</si>
  <si>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</si>
  <si>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</si>
  <si>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</si>
  <si>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</si>
  <si>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</si>
  <si>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</si>
  <si>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</si>
  <si>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</si>
  <si>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</si>
  <si>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</si>
  <si>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</si>
  <si>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</si>
  <si>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</si>
  <si>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</si>
  <si>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</si>
  <si>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</si>
  <si>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</si>
  <si>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</si>
  <si>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</si>
  <si>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</si>
  <si>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</si>
  <si>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</si>
  <si>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</si>
  <si>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</si>
  <si>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</si>
  <si>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</si>
  <si>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</si>
  <si>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</si>
  <si>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</si>
  <si>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</si>
  <si>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</si>
  <si>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</si>
  <si>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</si>
  <si>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</si>
  <si>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</si>
  <si>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</si>
  <si>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</si>
  <si>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</si>
  <si>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</si>
  <si>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</si>
  <si>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</si>
  <si>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</si>
  <si>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</si>
  <si>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</si>
  <si>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</si>
  <si>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</si>
  <si>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</si>
  <si>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</si>
  <si>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</si>
  <si>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</si>
  <si>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</si>
  <si>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</si>
  <si>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</si>
  <si>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</si>
  <si>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</si>
  <si>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</si>
  <si>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</si>
  <si>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</si>
  <si>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</si>
  <si>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</si>
  <si>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</si>
  <si>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</si>
  <si>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</si>
  <si>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</si>
  <si>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</si>
  <si>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</si>
  <si>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</si>
  <si>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</si>
  <si>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</si>
  <si>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</si>
  <si>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</si>
  <si>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</si>
  <si>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</si>
  <si>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</si>
  <si>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</si>
  <si>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</si>
  <si>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</si>
  <si>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</si>
  <si>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</si>
  <si>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</si>
  <si>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</si>
  <si>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</si>
  <si>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</si>
  <si>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</si>
  <si>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</si>
  <si>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</si>
  <si>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</si>
  <si>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</si>
  <si>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</si>
  <si>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</si>
  <si>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</si>
  <si>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</si>
  <si>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</si>
  <si>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</si>
  <si>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</si>
  <si>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</si>
  <si>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</si>
  <si>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</si>
  <si>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</si>
  <si>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</si>
  <si>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</si>
  <si>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</si>
  <si>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</si>
  <si>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</si>
  <si>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</si>
  <si>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</si>
  <si>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</si>
  <si>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</si>
  <si>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</si>
  <si>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</si>
  <si>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</si>
  <si>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</si>
  <si>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</si>
  <si>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</si>
  <si>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</si>
  <si>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</si>
  <si>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</si>
  <si>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</si>
  <si>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</si>
  <si>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</si>
  <si>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</si>
  <si>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</si>
  <si>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</si>
  <si>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</si>
  <si>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</si>
  <si>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</si>
  <si>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</si>
  <si>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</si>
  <si>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</si>
  <si>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</si>
  <si>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</si>
  <si>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</si>
  <si>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</si>
  <si>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</si>
  <si>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</si>
  <si>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</si>
  <si>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</si>
  <si>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</si>
  <si>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</si>
  <si>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</si>
  <si>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</si>
  <si>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</si>
  <si>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</si>
  <si>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</si>
  <si>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</si>
  <si>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</si>
  <si>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</si>
  <si>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</si>
  <si>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</si>
  <si>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</si>
  <si>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</si>
  <si>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</si>
  <si>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</si>
  <si>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</si>
  <si>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</si>
  <si>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</si>
  <si>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</si>
  <si>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</si>
  <si>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</si>
  <si>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</si>
  <si>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</si>
  <si>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</si>
  <si>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</si>
  <si>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</si>
  <si>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</si>
  <si>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</si>
  <si>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</si>
  <si>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</si>
  <si>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</si>
  <si>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</si>
  <si>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</si>
  <si>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</si>
  <si>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</si>
  <si>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</si>
  <si>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</si>
  <si>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</si>
  <si>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</si>
  <si>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</si>
  <si>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</si>
  <si>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</si>
  <si>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</si>
  <si>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</si>
  <si>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</si>
  <si>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</si>
  <si>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</si>
  <si>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</si>
  <si>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</si>
  <si>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</si>
  <si>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</si>
  <si>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</si>
  <si>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</si>
  <si>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</si>
  <si>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</si>
  <si>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</si>
  <si>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</si>
  <si>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</si>
  <si>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</si>
  <si>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</si>
  <si>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</si>
  <si>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</si>
  <si>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</si>
  <si>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</si>
  <si>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</si>
  <si>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</si>
  <si>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</si>
  <si>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</si>
  <si>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</si>
  <si>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</si>
  <si>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</si>
  <si>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</si>
  <si>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</si>
  <si>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</si>
  <si>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</si>
  <si>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</si>
  <si>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</si>
  <si>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</si>
  <si>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</si>
  <si>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</si>
  <si>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</si>
  <si>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</si>
  <si>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</si>
  <si>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</si>
  <si>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</si>
  <si>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</si>
  <si>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</si>
  <si>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</si>
  <si>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</si>
  <si>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</si>
  <si>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</si>
  <si>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</si>
  <si>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</si>
  <si>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</si>
  <si>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</si>
  <si>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</si>
  <si>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</si>
  <si>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</si>
  <si>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</si>
  <si>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</si>
  <si>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</si>
  <si>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</si>
  <si>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</si>
  <si>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</si>
  <si>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</si>
  <si>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</si>
  <si>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</si>
  <si>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</si>
  <si>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</si>
  <si>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</si>
  <si>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</si>
  <si>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</si>
  <si>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</si>
  <si>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</si>
  <si>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</si>
  <si>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</si>
  <si>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</si>
  <si>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</si>
  <si>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</si>
  <si>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</si>
  <si>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</si>
  <si>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</si>
  <si>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</si>
  <si>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</si>
  <si>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</si>
  <si>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</si>
  <si>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</si>
  <si>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</si>
  <si>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</si>
  <si>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</si>
  <si>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</si>
  <si>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</si>
  <si>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</si>
  <si>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</si>
  <si>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</si>
  <si>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</si>
  <si>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</si>
  <si>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</si>
  <si>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</si>
  <si>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</si>
  <si>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</si>
  <si>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</si>
  <si>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</si>
  <si>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</si>
  <si>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</si>
  <si>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</si>
  <si>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</si>
  <si>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</si>
  <si>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</si>
  <si>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</si>
  <si>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</si>
  <si>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</si>
  <si>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</si>
  <si>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</si>
  <si>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</si>
  <si>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</si>
  <si>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</si>
  <si>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</si>
  <si>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</si>
  <si>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</si>
  <si>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</si>
  <si>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</si>
  <si>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</si>
  <si>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</si>
  <si>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</si>
  <si>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</si>
  <si>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</si>
  <si>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</si>
  <si>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</si>
  <si>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</si>
  <si>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</si>
  <si>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</si>
  <si>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</si>
  <si>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</si>
  <si>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</si>
  <si>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</si>
  <si>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</si>
  <si>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</si>
  <si>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</si>
  <si>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</si>
  <si>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</si>
  <si>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</si>
  <si>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</si>
  <si>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</si>
  <si>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</si>
  <si>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</si>
  <si>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</si>
  <si>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</si>
  <si>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</si>
  <si>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</si>
  <si>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</si>
  <si>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</si>
  <si>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</si>
  <si>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</si>
  <si>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</si>
  <si>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</si>
  <si>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</si>
  <si>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</si>
  <si>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</si>
  <si>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</si>
  <si>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</si>
  <si>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</si>
  <si>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</si>
  <si>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</si>
  <si>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</si>
  <si>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</si>
  <si>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</si>
  <si>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</si>
  <si>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</si>
  <si>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</si>
  <si>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</si>
  <si>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</si>
  <si>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</si>
  <si>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</si>
  <si>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</si>
  <si>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</si>
  <si>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</si>
  <si>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</si>
  <si>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</si>
  <si>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</si>
  <si>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</si>
  <si>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</si>
  <si>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</si>
  <si>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</si>
  <si>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</si>
  <si>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</si>
  <si>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</si>
  <si>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</si>
  <si>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</si>
  <si>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</si>
  <si>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</si>
  <si>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</si>
  <si>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</si>
  <si>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</si>
  <si>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</si>
  <si>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</si>
  <si>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</si>
  <si>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</si>
  <si>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</si>
  <si>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</si>
  <si>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</si>
  <si>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</si>
  <si>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</si>
  <si>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</si>
  <si>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</si>
  <si>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</si>
  <si>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</si>
  <si>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</si>
  <si>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</si>
  <si>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</si>
  <si>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</si>
  <si>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</si>
  <si>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</si>
  <si>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</si>
  <si>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</si>
  <si>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</si>
  <si>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</si>
  <si>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</si>
  <si>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</si>
  <si>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</si>
  <si>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</si>
  <si>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</si>
  <si>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</si>
  <si>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</si>
  <si>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</si>
  <si>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</si>
  <si>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</si>
  <si>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</si>
  <si>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</si>
  <si>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</si>
  <si>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</si>
  <si>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</si>
  <si>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</si>
  <si>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</si>
  <si>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</si>
  <si>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</si>
  <si>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</si>
  <si>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</si>
  <si>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</si>
  <si>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</si>
  <si>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</si>
  <si>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</si>
  <si>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</si>
  <si>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</si>
  <si>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</si>
  <si>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</si>
  <si>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</si>
  <si>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</si>
  <si>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</si>
  <si>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</si>
  <si>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</si>
  <si>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</si>
  <si>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</si>
  <si>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</si>
  <si>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</si>
  <si>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</si>
  <si>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</si>
  <si>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</si>
  <si>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</si>
  <si>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</si>
  <si>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</si>
  <si>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</si>
  <si>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</si>
  <si>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</si>
  <si>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</si>
  <si>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</si>
  <si>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</si>
  <si>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</si>
  <si>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</si>
  <si>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</si>
  <si>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</si>
  <si>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</si>
  <si>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</si>
  <si>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</si>
  <si>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</si>
  <si>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</si>
  <si>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</si>
  <si>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</si>
  <si>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</si>
  <si>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</si>
  <si>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</si>
  <si>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</si>
  <si>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</si>
  <si>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</si>
  <si>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</si>
  <si>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</si>
  <si>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</si>
  <si>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</si>
  <si>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</si>
  <si>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</si>
  <si>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</si>
  <si>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</si>
  <si>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</si>
  <si>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</si>
  <si>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</si>
  <si>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</si>
  <si>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</si>
  <si>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</si>
  <si>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</si>
  <si>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</si>
  <si>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</si>
  <si>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</si>
  <si>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</si>
  <si>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</si>
  <si>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</si>
  <si>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</si>
  <si>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</si>
  <si>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</si>
  <si>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</si>
  <si>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</si>
  <si>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</si>
  <si>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</si>
  <si>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</si>
  <si>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</si>
  <si>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</si>
  <si>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</si>
  <si>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</si>
  <si>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</si>
  <si>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</si>
  <si>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</si>
  <si>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</si>
  <si>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</si>
  <si>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</si>
  <si>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</si>
  <si>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</si>
  <si>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</si>
  <si>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</si>
  <si>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</si>
  <si>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</si>
  <si>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</si>
  <si>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</si>
  <si>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</si>
  <si>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</si>
  <si>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</si>
  <si>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</si>
  <si>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</si>
  <si>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</si>
  <si>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</si>
  <si>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</si>
  <si>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</si>
  <si>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</si>
  <si>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</si>
  <si>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</si>
  <si>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</si>
  <si>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</si>
  <si>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</si>
  <si>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</si>
  <si>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</si>
  <si>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</si>
  <si>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</si>
  <si>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</si>
  <si>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</si>
  <si>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</si>
  <si>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</si>
  <si>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</si>
  <si>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</si>
  <si>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</si>
  <si>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</si>
  <si>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</si>
  <si>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</si>
  <si>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</si>
  <si>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</si>
  <si>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</si>
  <si>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</si>
  <si>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</si>
  <si>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</si>
  <si>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</si>
  <si>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</si>
  <si>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</si>
  <si>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</si>
  <si>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</si>
  <si>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</si>
  <si>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</si>
  <si>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</si>
  <si>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</si>
  <si>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</si>
  <si>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</si>
  <si>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</si>
  <si>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</si>
  <si>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</si>
  <si>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</si>
  <si>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</si>
  <si>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</si>
  <si>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</si>
  <si>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</si>
  <si>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</si>
  <si>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</si>
  <si>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</si>
  <si>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</si>
  <si>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</si>
  <si>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</si>
  <si>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</si>
  <si>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</si>
  <si>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</si>
  <si>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</si>
  <si>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</si>
  <si>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</si>
  <si>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</si>
  <si>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</si>
  <si>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</si>
  <si>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</si>
  <si>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</si>
  <si>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</si>
  <si>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</si>
  <si>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</si>
  <si>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</si>
  <si>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</si>
  <si>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</si>
  <si>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</si>
  <si>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</si>
  <si>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</si>
  <si>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</si>
  <si>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</si>
  <si>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</si>
  <si>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</si>
  <si>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</si>
  <si>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</si>
  <si>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</si>
  <si>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</si>
  <si>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</si>
  <si>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</si>
  <si>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</si>
  <si>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</si>
  <si>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</si>
  <si>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</si>
  <si>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</si>
  <si>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</si>
  <si>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</si>
  <si>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</si>
  <si>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</si>
  <si>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</si>
  <si>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</si>
  <si>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</si>
  <si>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</si>
  <si>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</si>
  <si>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</si>
  <si>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</si>
  <si>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</si>
  <si>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</si>
  <si>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</si>
  <si>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</si>
  <si>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</si>
  <si>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</si>
  <si>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</si>
  <si>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</si>
  <si>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</si>
  <si>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</si>
  <si>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</si>
  <si>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</si>
  <si>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</si>
  <si>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</si>
  <si>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</si>
  <si>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</si>
  <si>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</si>
  <si>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</si>
  <si>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</si>
  <si>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</si>
  <si>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</si>
  <si>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</si>
  <si>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</si>
  <si>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</si>
  <si>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</si>
  <si>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</si>
  <si>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</si>
  <si>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</si>
  <si>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</si>
  <si>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</si>
  <si>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</si>
  <si>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</si>
  <si>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</si>
  <si>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</si>
  <si>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</si>
  <si>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</si>
  <si>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</si>
  <si>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</si>
  <si>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</si>
  <si>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</si>
  <si>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</si>
  <si>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</si>
  <si>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</si>
  <si>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</si>
  <si>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</si>
  <si>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</si>
  <si>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</si>
  <si>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</si>
  <si>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</si>
  <si>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</si>
  <si>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</si>
  <si>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</si>
  <si>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</si>
  <si>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</si>
  <si>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</si>
  <si>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</si>
  <si>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</si>
  <si>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</si>
  <si>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</si>
  <si>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</si>
  <si>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</si>
  <si>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</si>
  <si>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</si>
  <si>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</si>
  <si>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</si>
  <si>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</si>
  <si>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</si>
  <si>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</si>
  <si>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</si>
  <si>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</si>
  <si>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</si>
  <si>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</si>
  <si>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</si>
  <si>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</si>
  <si>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</si>
  <si>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</si>
  <si>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</si>
  <si>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</si>
  <si>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</si>
  <si>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</si>
  <si>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</si>
  <si>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</si>
  <si>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</si>
  <si>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</si>
  <si>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</si>
  <si>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</si>
  <si>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</si>
  <si>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</si>
  <si>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</si>
  <si>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</si>
  <si>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</si>
  <si>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</si>
  <si>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</si>
  <si>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</si>
  <si>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</si>
  <si>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</si>
  <si>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</si>
  <si>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</si>
  <si>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</si>
  <si>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</si>
  <si>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</si>
  <si>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</si>
  <si>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</si>
  <si>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</si>
  <si>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</si>
  <si>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</si>
  <si>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</si>
  <si>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</si>
  <si>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</si>
  <si>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</si>
  <si>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</si>
  <si>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</si>
  <si>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</si>
  <si>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</si>
  <si>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</si>
  <si>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</si>
  <si>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</si>
  <si>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</si>
  <si>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</si>
  <si>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</si>
  <si>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</si>
  <si>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</si>
  <si>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</si>
  <si>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</si>
  <si>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</si>
  <si>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</si>
  <si>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</si>
  <si>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</si>
  <si>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</si>
  <si>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</si>
  <si>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</si>
  <si>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</si>
  <si>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</si>
  <si>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</si>
  <si>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</si>
  <si>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</si>
  <si>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</si>
  <si>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</si>
  <si>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</si>
  <si>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</si>
  <si>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</si>
  <si>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</si>
  <si>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</si>
  <si>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</si>
  <si>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</si>
  <si>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</si>
  <si>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</si>
  <si>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</si>
  <si>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</si>
  <si>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</si>
  <si>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</si>
  <si>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</si>
  <si>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</si>
  <si>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</si>
  <si>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</si>
  <si>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</si>
  <si>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</si>
  <si>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</si>
  <si>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</si>
  <si>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</si>
  <si>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</si>
  <si>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</si>
  <si>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</si>
  <si>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</si>
  <si>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</si>
  <si>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</si>
  <si>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</si>
  <si>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</si>
  <si>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</si>
  <si>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</si>
  <si>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</si>
  <si>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</si>
  <si>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</si>
  <si>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</si>
  <si>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</si>
  <si>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</si>
  <si>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</si>
  <si>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</si>
  <si>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</si>
  <si>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</si>
  <si>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</si>
  <si>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</si>
  <si>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</si>
  <si>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</si>
  <si>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</si>
  <si>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</si>
  <si>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</si>
  <si>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</si>
  <si>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</si>
  <si>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</si>
  <si>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</si>
  <si>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</si>
  <si>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</si>
  <si>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</si>
  <si>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</si>
  <si>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</si>
  <si>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</si>
  <si>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</si>
  <si>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</si>
  <si>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</si>
  <si>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</si>
  <si>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</si>
  <si>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</si>
  <si>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</si>
  <si>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</si>
  <si>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</si>
  <si>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</si>
  <si>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</si>
  <si>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</si>
  <si>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</si>
  <si>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</si>
  <si>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</si>
  <si>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</si>
  <si>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</si>
  <si>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</si>
  <si>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</si>
  <si>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</si>
  <si>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</si>
  <si>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</si>
  <si>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</si>
  <si>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</si>
  <si>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</si>
  <si>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</si>
  <si>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</si>
  <si>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</si>
  <si>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</si>
  <si>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</si>
  <si>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</si>
  <si>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</si>
  <si>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</si>
  <si>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</si>
  <si>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</si>
  <si>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</si>
  <si>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</si>
  <si>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</si>
  <si>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</si>
  <si>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</si>
  <si>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</si>
  <si>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</si>
  <si>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</si>
  <si>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</si>
  <si>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</si>
  <si>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</si>
  <si>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</si>
  <si>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</si>
  <si>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</si>
  <si>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</si>
  <si>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</si>
  <si>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</si>
  <si>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</si>
  <si>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</si>
  <si>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</si>
  <si>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</si>
  <si>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</si>
  <si>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</si>
  <si>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</si>
  <si>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</si>
  <si>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</si>
  <si>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</si>
  <si>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</si>
  <si>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</si>
  <si>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</si>
  <si>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</si>
  <si>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</si>
  <si>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</si>
  <si>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</si>
  <si>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</si>
  <si>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</si>
  <si>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</si>
  <si>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</si>
  <si>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</si>
  <si>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</si>
  <si>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</si>
  <si>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</si>
  <si>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</si>
  <si>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</si>
  <si>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</si>
  <si>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</si>
  <si>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</si>
  <si>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</si>
  <si>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</si>
  <si>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</si>
  <si>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</si>
  <si>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</si>
  <si>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</si>
  <si>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</si>
  <si>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</si>
  <si>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</si>
  <si>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</si>
  <si>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</si>
  <si>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</si>
  <si>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</si>
  <si>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</si>
  <si>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</si>
  <si>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</si>
  <si>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</si>
  <si>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</si>
  <si>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</si>
  <si>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</si>
  <si>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</si>
  <si>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</si>
  <si>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</si>
  <si>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</si>
  <si>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</si>
  <si>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</si>
  <si>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</si>
  <si>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</si>
  <si>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</si>
  <si>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</si>
  <si>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</si>
  <si>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</si>
  <si>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</si>
  <si>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</si>
  <si>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</si>
  <si>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</si>
  <si>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</si>
  <si>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</si>
  <si>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</si>
  <si>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</si>
  <si>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</si>
  <si>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</si>
  <si>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</si>
  <si>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</si>
  <si>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</si>
  <si>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</si>
  <si>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</si>
  <si>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</si>
  <si>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</si>
  <si>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</si>
  <si>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</si>
  <si>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</si>
  <si>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</si>
  <si>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</si>
  <si>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</si>
  <si>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</si>
  <si>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</si>
  <si>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</si>
  <si>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</si>
  <si>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</si>
  <si>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</si>
  <si>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</si>
  <si>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</si>
  <si>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</si>
  <si>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</si>
  <si>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</si>
  <si>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</si>
  <si>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</si>
  <si>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</si>
  <si>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</si>
  <si>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</si>
  <si>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</si>
  <si>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</si>
  <si>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</si>
  <si>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</si>
  <si>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</si>
  <si>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</si>
  <si>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</si>
  <si>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</si>
  <si>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</si>
  <si>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</si>
  <si>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</si>
  <si>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</si>
  <si>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</si>
  <si>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</si>
  <si>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</si>
  <si>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</si>
  <si>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</si>
  <si>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</si>
  <si>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</si>
  <si>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</si>
  <si>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</si>
  <si>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</si>
  <si>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</si>
  <si>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</si>
  <si>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</si>
  <si>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</si>
  <si>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</si>
  <si>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</si>
  <si>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</si>
  <si>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</si>
  <si>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</si>
  <si>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</si>
  <si>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</si>
  <si>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</si>
  <si>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</si>
  <si>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</si>
  <si>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</si>
  <si>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</si>
  <si>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</si>
  <si>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</si>
  <si>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</si>
  <si>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</si>
  <si>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</si>
  <si>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</si>
  <si>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</si>
  <si>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</si>
  <si>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</si>
  <si>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</si>
  <si>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</si>
  <si>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</si>
  <si>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</si>
  <si>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</si>
  <si>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</si>
  <si>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</si>
  <si>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</si>
  <si>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</si>
  <si>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</si>
  <si>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</si>
  <si>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</si>
  <si>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</si>
  <si>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</si>
  <si>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</si>
  <si>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</si>
  <si>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</si>
  <si>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</si>
  <si>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</si>
  <si>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</si>
  <si>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</si>
  <si>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</si>
  <si>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</si>
  <si>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</si>
  <si>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</si>
  <si>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</si>
  <si>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</si>
  <si>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</si>
  <si>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</si>
  <si>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</si>
  <si>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</si>
  <si>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</si>
  <si>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</si>
  <si>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</si>
  <si>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</si>
  <si>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</si>
  <si>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</si>
  <si>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</si>
  <si>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</si>
  <si>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</si>
  <si>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</si>
  <si>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</si>
  <si>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</si>
  <si>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</si>
  <si>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</si>
  <si>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</si>
  <si>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</si>
  <si>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</si>
  <si>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</si>
  <si>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</si>
  <si>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</si>
  <si>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</si>
  <si>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</si>
  <si>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</si>
  <si>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</si>
  <si>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</si>
  <si>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</si>
  <si>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</si>
  <si>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</si>
  <si>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</si>
  <si>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</si>
  <si>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</si>
  <si>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</si>
  <si>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</si>
  <si>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</si>
  <si>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</si>
  <si>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</si>
  <si>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</si>
  <si>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</si>
  <si>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</si>
  <si>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</si>
  <si>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</si>
  <si>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</si>
  <si>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</si>
  <si>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</si>
  <si>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</si>
  <si>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</si>
  <si>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</si>
  <si>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</si>
  <si>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</si>
  <si>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</si>
  <si>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</si>
  <si>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</si>
  <si>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</si>
  <si>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</si>
  <si>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</si>
  <si>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</si>
  <si>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</si>
  <si>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</si>
  <si>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</si>
  <si>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</si>
  <si>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</si>
  <si>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</si>
  <si>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</si>
  <si>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</si>
  <si>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</si>
  <si>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</si>
  <si>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</si>
  <si>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</si>
  <si>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</si>
  <si>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</si>
  <si>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</si>
  <si>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</si>
  <si>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</si>
  <si>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</si>
  <si>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</si>
  <si>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</si>
  <si>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</si>
  <si>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</si>
  <si>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</si>
  <si>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</si>
  <si>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</si>
  <si>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</si>
  <si>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</si>
  <si>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</si>
  <si>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</si>
  <si>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</si>
  <si>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</si>
  <si>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</si>
  <si>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</si>
  <si>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</si>
  <si>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</si>
  <si>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</si>
  <si>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</si>
  <si>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</si>
  <si>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</si>
  <si>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</si>
  <si>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</si>
  <si>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</si>
  <si>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</si>
  <si>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</si>
  <si>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</si>
  <si>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</si>
  <si>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</si>
  <si>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</si>
  <si>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</si>
  <si>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</si>
  <si>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</si>
  <si>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</si>
  <si>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</si>
  <si>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</si>
  <si>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</si>
  <si>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</si>
  <si>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</si>
  <si>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</si>
  <si>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</si>
  <si>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</si>
  <si>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</si>
  <si>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</si>
  <si>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</si>
  <si>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</si>
  <si>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</si>
  <si>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</si>
  <si>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</si>
  <si>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</si>
  <si>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</si>
  <si>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</si>
  <si>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</si>
  <si>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</si>
  <si>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</si>
  <si>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</si>
  <si>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</si>
  <si>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</si>
  <si>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</si>
  <si>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</si>
  <si>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</si>
  <si>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</si>
  <si>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</si>
  <si>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</si>
  <si>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</si>
  <si>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</si>
  <si>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</si>
  <si>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</si>
  <si>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</si>
  <si>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</si>
  <si>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</si>
  <si>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</si>
  <si>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</si>
  <si>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</si>
  <si>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</si>
  <si>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</si>
  <si>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</si>
  <si>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</si>
  <si>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</si>
  <si>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</si>
  <si>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</si>
  <si>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</si>
  <si>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</si>
  <si>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</si>
  <si>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</si>
  <si>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</si>
  <si>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</si>
  <si>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</si>
  <si>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</si>
  <si>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</si>
  <si>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</si>
  <si>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</si>
  <si>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</si>
  <si>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</si>
  <si>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</si>
  <si>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</si>
  <si>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</si>
  <si>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</si>
  <si>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</si>
  <si>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</si>
  <si>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</si>
  <si>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</si>
  <si>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</si>
  <si>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</si>
  <si>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</si>
  <si>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</si>
  <si>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</si>
  <si>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</si>
  <si>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</si>
  <si>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</si>
  <si>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</si>
  <si>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</si>
  <si>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</si>
  <si>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</si>
  <si>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</si>
  <si>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</si>
  <si>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</si>
  <si>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</si>
  <si>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</si>
  <si>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</si>
  <si>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</si>
  <si>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</si>
  <si>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</si>
  <si>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</si>
  <si>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</si>
  <si>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</si>
  <si>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</si>
  <si>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</si>
  <si>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</si>
  <si>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</si>
  <si>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</si>
  <si>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</si>
  <si>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</si>
  <si>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</si>
  <si>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</si>
  <si>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</si>
  <si>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</si>
  <si>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</si>
  <si>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</si>
  <si>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</si>
  <si>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</si>
  <si>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</si>
  <si>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</si>
  <si>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</si>
  <si>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</si>
  <si>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</si>
  <si>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</si>
  <si>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</si>
  <si>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</si>
  <si>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</si>
  <si>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</si>
  <si>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</si>
  <si>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</si>
  <si>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</si>
  <si>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</si>
  <si>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</si>
  <si>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</si>
  <si>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</si>
  <si>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</si>
  <si>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</si>
  <si>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</si>
  <si>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</si>
  <si>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</si>
  <si>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</si>
  <si>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</si>
  <si>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</si>
  <si>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</si>
  <si>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</si>
  <si>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</si>
  <si>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</si>
  <si>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</si>
  <si>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</si>
  <si>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</si>
  <si>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</si>
  <si>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</si>
  <si>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</si>
  <si>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</si>
  <si>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</si>
  <si>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</si>
  <si>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</si>
  <si>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</si>
  <si>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</si>
  <si>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</si>
  <si>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</si>
  <si>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</si>
  <si>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</si>
  <si>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</si>
  <si>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</si>
  <si>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</si>
  <si>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</si>
  <si>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</si>
  <si>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</si>
  <si>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</si>
  <si>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</si>
  <si>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</si>
  <si>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</si>
  <si>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</si>
  <si>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</si>
  <si>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</si>
  <si>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</si>
  <si>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</si>
  <si>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</si>
  <si>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</si>
  <si>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</si>
  <si>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</si>
  <si>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</si>
  <si>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</si>
  <si>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</si>
  <si>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</si>
  <si>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</si>
  <si>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</si>
  <si>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</si>
  <si>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</si>
  <si>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</si>
  <si>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</si>
  <si>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</si>
  <si>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</si>
  <si>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</si>
  <si>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</si>
  <si>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</si>
  <si>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</si>
  <si>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</si>
  <si>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</si>
  <si>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</si>
  <si>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</si>
  <si>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</si>
  <si>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</si>
  <si>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</si>
  <si>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</si>
  <si>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</si>
  <si>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</si>
  <si>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</si>
  <si>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</si>
  <si>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</si>
  <si>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</si>
  <si>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</si>
  <si>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</si>
  <si>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</si>
  <si>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</si>
  <si>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</si>
  <si>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</si>
  <si>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</si>
  <si>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</si>
  <si>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</si>
  <si>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</si>
  <si>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</si>
  <si>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</si>
  <si>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</si>
  <si>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</si>
  <si>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</si>
  <si>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</si>
  <si>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</si>
  <si>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</si>
  <si>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</si>
  <si>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</si>
  <si>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</si>
  <si>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</si>
  <si>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</si>
  <si>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</si>
  <si>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</si>
  <si>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</si>
  <si>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</si>
  <si>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</si>
  <si>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</si>
  <si>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</si>
  <si>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</si>
  <si>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</si>
  <si>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</si>
  <si>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</si>
  <si>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</si>
  <si>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</si>
  <si>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</si>
  <si>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</si>
  <si>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</si>
  <si>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</si>
  <si>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</si>
  <si>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</si>
  <si>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</si>
  <si>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</si>
  <si>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</si>
  <si>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</si>
  <si>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</si>
  <si>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</si>
  <si>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</si>
  <si>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</si>
  <si>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</si>
  <si>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</si>
  <si>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</si>
  <si>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</si>
  <si>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</si>
  <si>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</si>
  <si>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</si>
  <si>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</si>
  <si>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</si>
  <si>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</si>
  <si>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</si>
  <si>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</si>
  <si>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</si>
  <si>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</si>
  <si>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</si>
  <si>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</si>
  <si>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</si>
  <si>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</si>
  <si>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</si>
  <si>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</si>
  <si>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</si>
  <si>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</si>
  <si>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</si>
  <si>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</si>
  <si>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</si>
  <si>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</si>
  <si>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</si>
  <si>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</si>
  <si>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</si>
  <si>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</si>
  <si>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</si>
  <si>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</si>
  <si>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</si>
  <si>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</si>
  <si>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</si>
  <si>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</si>
  <si>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</si>
  <si>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</si>
  <si>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</si>
  <si>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</si>
  <si>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</si>
  <si>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</si>
  <si>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</si>
  <si>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</si>
  <si>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</si>
  <si>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</si>
  <si>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</si>
  <si>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</si>
  <si>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</si>
  <si>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</si>
  <si>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</si>
  <si>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</si>
  <si>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</si>
  <si>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</si>
  <si>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</si>
  <si>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</si>
  <si>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</si>
  <si>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</si>
  <si>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</si>
  <si>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</si>
  <si>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</si>
  <si>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</si>
  <si>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</si>
  <si>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</si>
  <si>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</si>
  <si>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</si>
  <si>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</si>
  <si>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</si>
  <si>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</si>
  <si>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</si>
  <si>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</si>
  <si>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</si>
  <si>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</si>
  <si>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</si>
  <si>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</si>
  <si>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</si>
  <si>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</si>
  <si>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</si>
  <si>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</si>
  <si>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</si>
  <si>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</si>
  <si>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</si>
  <si>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</si>
  <si>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</si>
  <si>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</si>
  <si>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</si>
  <si>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</si>
  <si>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</si>
  <si>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</si>
  <si>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</si>
  <si>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</si>
  <si>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</si>
  <si>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</si>
  <si>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</si>
  <si>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</si>
  <si>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</si>
  <si>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</si>
  <si>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</si>
  <si>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</si>
  <si>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</si>
  <si>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</si>
  <si>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</si>
  <si>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</si>
  <si>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</si>
  <si>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</si>
  <si>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</si>
  <si>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</si>
  <si>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</si>
  <si>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</si>
  <si>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</si>
  <si>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</si>
  <si>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</si>
  <si>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</si>
  <si>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</si>
  <si>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</si>
  <si>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</si>
  <si>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</si>
  <si>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</si>
  <si>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</si>
  <si>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</si>
  <si>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</si>
  <si>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</si>
  <si>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</si>
  <si>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</si>
  <si>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</si>
  <si>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</si>
  <si>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</si>
  <si>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</si>
  <si>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</si>
  <si>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</si>
  <si>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</si>
  <si>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</si>
  <si>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</si>
  <si>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</si>
  <si>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</si>
  <si>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</si>
  <si>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</si>
  <si>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</si>
  <si>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</si>
  <si>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</si>
  <si>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</si>
  <si>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</si>
  <si>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</si>
  <si>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</si>
  <si>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</si>
  <si>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</si>
  <si>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</si>
  <si>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</si>
  <si>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</si>
  <si>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</si>
  <si>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</si>
  <si>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</si>
  <si>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</si>
  <si>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</si>
  <si>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</si>
  <si>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</si>
  <si>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</si>
  <si>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</si>
  <si>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</si>
  <si>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</si>
  <si>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</si>
  <si>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</si>
  <si>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</si>
  <si>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</si>
  <si>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</si>
  <si>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</si>
  <si>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</si>
  <si>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</si>
  <si>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</si>
  <si>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</si>
  <si>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</si>
  <si>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</si>
  <si>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</si>
  <si>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</si>
  <si>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</si>
  <si>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</si>
  <si>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</si>
  <si>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</si>
  <si>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</si>
  <si>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</si>
  <si>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</si>
  <si>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</si>
  <si>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</si>
  <si>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</si>
  <si>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</si>
  <si>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</si>
  <si>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</si>
  <si>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</si>
  <si>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</si>
  <si>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</si>
  <si>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</si>
  <si>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</si>
  <si>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</si>
  <si>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</si>
  <si>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</si>
  <si>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</si>
  <si>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</si>
  <si>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</si>
  <si>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</si>
  <si>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</si>
  <si>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</si>
  <si>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</si>
  <si>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</si>
  <si>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</si>
  <si>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</si>
  <si>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</si>
  <si>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</si>
  <si>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</si>
  <si>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</si>
  <si>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</si>
  <si>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</si>
  <si>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</si>
  <si>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</si>
  <si>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</si>
  <si>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</si>
  <si>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</si>
  <si>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</si>
  <si>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</si>
  <si>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</si>
  <si>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</si>
  <si>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</si>
  <si>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</si>
  <si>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</si>
  <si>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</si>
  <si>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</si>
  <si>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</si>
  <si>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</si>
  <si>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</si>
  <si>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</si>
  <si>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</si>
  <si>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</si>
  <si>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</si>
  <si>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</si>
  <si>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</si>
  <si>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</si>
  <si>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</si>
  <si>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</si>
  <si>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</si>
  <si>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</si>
  <si>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</si>
  <si>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</si>
  <si>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</si>
  <si>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</si>
  <si>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</si>
  <si>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</si>
  <si>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</si>
  <si>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</si>
  <si>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</si>
  <si>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</si>
  <si>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</si>
  <si>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</si>
  <si>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</si>
  <si>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</si>
  <si>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</si>
  <si>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</si>
  <si>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</si>
  <si>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</si>
  <si>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</si>
  <si>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</si>
  <si>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</si>
  <si>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</si>
  <si>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</si>
  <si>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</si>
  <si>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</si>
  <si>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</si>
  <si>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</si>
  <si>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</si>
  <si>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</si>
  <si>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</si>
  <si>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</si>
  <si>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</si>
  <si>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</si>
  <si>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</si>
  <si>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</si>
  <si>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</si>
  <si>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</si>
  <si>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</si>
  <si>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</si>
  <si>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</si>
  <si>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</si>
  <si>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</si>
  <si>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</si>
  <si>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</si>
  <si>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</si>
  <si>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</si>
  <si>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</si>
  <si>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</si>
  <si>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</si>
  <si>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</si>
  <si>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</si>
  <si>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</si>
  <si>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</si>
  <si>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</si>
  <si>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</si>
  <si>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</si>
  <si>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</si>
  <si>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</si>
  <si>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</si>
  <si>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</si>
  <si>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</si>
  <si>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</si>
  <si>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</si>
  <si>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</si>
  <si>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</si>
  <si>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</si>
  <si>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</si>
  <si>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</si>
  <si>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</si>
  <si>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</si>
  <si>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</si>
  <si>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</si>
  <si>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</si>
  <si>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</si>
  <si>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</si>
  <si>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</si>
  <si>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</si>
  <si>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</si>
  <si>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</si>
  <si>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</si>
  <si>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</si>
  <si>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</si>
  <si>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</si>
  <si>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</si>
  <si>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</si>
  <si>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</si>
  <si>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</si>
  <si>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</si>
  <si>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</si>
  <si>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</si>
  <si>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</si>
  <si>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</si>
  <si>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</si>
  <si>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</si>
  <si>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</si>
  <si>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</si>
  <si>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</si>
  <si>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</si>
  <si>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</si>
  <si>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</si>
  <si>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</si>
  <si>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</si>
  <si>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</si>
  <si>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</si>
  <si>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</si>
  <si>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</si>
  <si>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</si>
  <si>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</si>
  <si>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</si>
  <si>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</si>
  <si>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</si>
  <si>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</si>
  <si>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</si>
  <si>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</si>
  <si>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</si>
  <si>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</si>
  <si>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</si>
  <si>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</si>
  <si>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</si>
  <si>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</si>
  <si>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</si>
  <si>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</si>
  <si>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</si>
  <si>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</si>
  <si>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</si>
  <si>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</si>
  <si>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</si>
  <si>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</si>
  <si>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</si>
  <si>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</si>
  <si>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</si>
  <si>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</si>
  <si>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</si>
  <si>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</si>
  <si>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</si>
  <si>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</si>
  <si>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</si>
  <si>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</si>
  <si>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</si>
  <si>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</si>
  <si>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</si>
  <si>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</si>
  <si>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</si>
  <si>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</si>
  <si>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</si>
  <si>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</si>
  <si>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</si>
  <si>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</si>
  <si>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</si>
  <si>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</si>
  <si>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</si>
  <si>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</si>
  <si>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</si>
  <si>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</si>
  <si>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</si>
  <si>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</si>
  <si>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</si>
  <si>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</si>
  <si>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</si>
  <si>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</si>
  <si>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</si>
  <si>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</si>
  <si>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</si>
  <si>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</si>
  <si>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</si>
  <si>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</si>
  <si>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</si>
  <si>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</si>
  <si>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</si>
  <si>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</si>
  <si>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</si>
  <si>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</si>
  <si>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</si>
  <si>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</si>
  <si>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</si>
  <si>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</si>
  <si>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</si>
  <si>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</si>
  <si>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</si>
  <si>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</si>
  <si>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</si>
  <si>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</si>
  <si>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</si>
  <si>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</si>
  <si>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</si>
  <si>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</si>
  <si>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</si>
  <si>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</si>
  <si>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</si>
  <si>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</si>
  <si>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</si>
  <si>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</si>
  <si>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</si>
  <si>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</si>
  <si>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</si>
  <si>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</si>
  <si>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</si>
  <si>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</si>
  <si>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</si>
  <si>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</si>
  <si>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</si>
  <si>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</si>
  <si>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</si>
  <si>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</si>
  <si>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</si>
  <si>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</si>
  <si>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</si>
  <si>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</si>
  <si>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</si>
  <si>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</si>
  <si>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</si>
  <si>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</si>
  <si>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</si>
  <si>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</si>
  <si>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</si>
  <si>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</si>
  <si>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</si>
  <si>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</si>
  <si>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</si>
  <si>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</si>
  <si>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</si>
  <si>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</si>
  <si>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</si>
  <si>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</si>
  <si>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</si>
  <si>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</si>
  <si>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</si>
  <si>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</si>
  <si>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</si>
  <si>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</si>
  <si>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</si>
  <si>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</si>
  <si>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</si>
  <si>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</si>
  <si>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</si>
  <si>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</si>
  <si>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</si>
  <si>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</si>
  <si>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</si>
  <si>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</si>
  <si>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</si>
  <si>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</si>
  <si>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</si>
  <si>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</si>
  <si>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</si>
  <si>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</si>
  <si>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</si>
  <si>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</si>
  <si>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</si>
  <si>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</si>
  <si>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</si>
  <si>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</si>
  <si>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</si>
  <si>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</si>
  <si>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</si>
  <si>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</si>
  <si>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</si>
  <si>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</si>
  <si>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</si>
  <si>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</si>
  <si>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</si>
  <si>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</si>
  <si>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</si>
  <si>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</si>
  <si>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</si>
  <si>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</si>
  <si>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</si>
  <si>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</si>
  <si>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</si>
  <si>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</si>
  <si>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</si>
  <si>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</si>
  <si>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</si>
  <si>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</si>
  <si>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</si>
  <si>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</si>
  <si>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</si>
  <si>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</si>
  <si>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</si>
  <si>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</si>
  <si>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</si>
  <si>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</si>
  <si>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</si>
  <si>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</si>
  <si>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</si>
  <si>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</si>
  <si>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</si>
  <si>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</si>
  <si>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</si>
  <si>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</si>
  <si>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</si>
  <si>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</si>
  <si>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</si>
  <si>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</si>
  <si>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</si>
  <si>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</si>
  <si>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</si>
  <si>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</si>
  <si>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</si>
  <si>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</si>
  <si>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</si>
  <si>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</si>
  <si>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</si>
  <si>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</si>
  <si>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</si>
  <si>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</si>
  <si>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</si>
  <si>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</si>
  <si>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</si>
  <si>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</si>
  <si>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</si>
  <si>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</si>
  <si>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</si>
  <si>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</si>
  <si>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</si>
  <si>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</si>
  <si>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</si>
  <si>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</si>
  <si>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</si>
  <si>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</si>
  <si>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</si>
  <si>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</si>
  <si>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</si>
  <si>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</si>
  <si>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</si>
  <si>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</si>
  <si>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</si>
  <si>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</si>
  <si>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</si>
  <si>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</si>
  <si>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</si>
  <si>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</si>
  <si>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</si>
  <si>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</si>
  <si>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</si>
  <si>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</si>
  <si>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</si>
  <si>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</si>
  <si>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</si>
  <si>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</si>
  <si>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</si>
  <si>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</si>
  <si>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</si>
  <si>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</si>
  <si>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</si>
  <si>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</si>
  <si>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</si>
  <si>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</si>
  <si>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</si>
  <si>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</si>
  <si>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</si>
  <si>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</si>
  <si>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</si>
  <si>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</si>
  <si>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</si>
  <si>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</si>
  <si>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</si>
  <si>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</si>
  <si>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</si>
  <si>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</si>
  <si>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</si>
  <si>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</si>
  <si>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</si>
  <si>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</si>
  <si>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</si>
  <si>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</si>
  <si>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</si>
  <si>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</si>
  <si>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</si>
  <si>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</si>
  <si>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</si>
  <si>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</si>
  <si>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</si>
  <si>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</si>
  <si>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</si>
  <si>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</si>
  <si>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</si>
  <si>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</si>
  <si>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</si>
  <si>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</si>
  <si>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</si>
  <si>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</si>
  <si>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</si>
  <si>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</si>
  <si>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</si>
  <si>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</si>
  <si>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</si>
  <si>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</si>
  <si>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</si>
  <si>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</si>
  <si>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</si>
  <si>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</si>
  <si>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</si>
  <si>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</si>
  <si>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</si>
  <si>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</si>
  <si>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</si>
  <si>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</si>
  <si>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</si>
  <si>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</si>
  <si>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</si>
  <si>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</si>
  <si>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</si>
  <si>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</si>
  <si>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</si>
  <si>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</si>
  <si>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</si>
  <si>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</si>
  <si>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</si>
  <si>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</si>
  <si>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</si>
  <si>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</si>
  <si>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</si>
  <si>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</si>
  <si>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</si>
  <si>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</si>
  <si>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</si>
  <si>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</si>
  <si>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</si>
  <si>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</si>
  <si>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</si>
  <si>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</si>
  <si>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</si>
  <si>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</si>
  <si>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</si>
  <si>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</si>
  <si>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</si>
  <si>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</si>
  <si>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</si>
  <si>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</si>
  <si>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</si>
  <si>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</si>
  <si>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</si>
  <si>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</si>
  <si>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</si>
  <si>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</si>
  <si>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</si>
  <si>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</si>
  <si>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</si>
  <si>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</si>
  <si>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</si>
  <si>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</si>
  <si>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</si>
  <si>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</si>
  <si>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</si>
  <si>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</si>
  <si>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</si>
  <si>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</si>
  <si>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</si>
  <si>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</si>
  <si>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</si>
  <si>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</si>
  <si>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</si>
  <si>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</si>
  <si>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</si>
  <si>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</si>
  <si>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</si>
  <si>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</si>
  <si>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</si>
  <si>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</si>
  <si>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</si>
  <si>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</si>
  <si>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</si>
  <si>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</si>
  <si>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</si>
  <si>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</si>
  <si>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</si>
  <si>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</si>
  <si>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</si>
  <si>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</si>
  <si>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</si>
  <si>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</si>
  <si>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</si>
  <si>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</si>
  <si>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</si>
  <si>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</si>
  <si>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</si>
  <si>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</si>
  <si>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</si>
  <si>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</si>
  <si>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</si>
  <si>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</si>
  <si>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</si>
  <si>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</si>
  <si>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</si>
  <si>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</si>
  <si>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</si>
  <si>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</si>
  <si>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</si>
  <si>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</si>
  <si>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</si>
  <si>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</si>
  <si>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</si>
  <si>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</si>
  <si>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</si>
  <si>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</si>
  <si>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</si>
  <si>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</si>
  <si>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</si>
  <si>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</si>
  <si>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</si>
  <si>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</si>
  <si>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</si>
  <si>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</si>
  <si>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</si>
  <si>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</si>
  <si>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</si>
  <si>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</si>
  <si>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</si>
  <si>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</si>
  <si>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</si>
  <si>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</si>
  <si>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</si>
  <si>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</si>
  <si>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</si>
  <si>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</si>
  <si>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</si>
  <si>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</si>
  <si>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</si>
  <si>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</si>
  <si>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</si>
  <si>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</si>
  <si>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</si>
  <si>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</si>
  <si>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</si>
  <si>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</si>
  <si>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</si>
  <si>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</si>
  <si>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</si>
  <si>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</si>
  <si>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</si>
  <si>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</si>
  <si>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</si>
  <si>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</si>
  <si>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</si>
  <si>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</si>
  <si>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</si>
  <si>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</si>
  <si>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</si>
  <si>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</si>
  <si>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</si>
  <si>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</si>
  <si>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</si>
  <si>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</si>
  <si>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</si>
  <si>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</si>
  <si>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</si>
  <si>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</si>
  <si>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</si>
  <si>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</si>
  <si>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</si>
  <si>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</si>
  <si>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</si>
  <si>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</si>
  <si>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</si>
  <si>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</si>
  <si>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</si>
  <si>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</si>
  <si>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</si>
  <si>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</si>
  <si>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</si>
  <si>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</si>
  <si>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</si>
  <si>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</si>
  <si>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</si>
  <si>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</si>
  <si>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</si>
  <si>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</si>
  <si>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</si>
  <si>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</si>
  <si>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</si>
  <si>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</si>
  <si>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</si>
  <si>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</si>
  <si>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</si>
  <si>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</si>
  <si>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</si>
  <si>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</si>
  <si>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</si>
  <si>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</si>
  <si>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</si>
  <si>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</si>
  <si>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</si>
  <si>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</si>
  <si>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</si>
  <si>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</si>
  <si>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</si>
  <si>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</si>
  <si>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</si>
  <si>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</si>
  <si>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</si>
  <si>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</si>
  <si>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</si>
  <si>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</si>
  <si>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</si>
  <si>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</si>
  <si>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</si>
  <si>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</si>
  <si>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</si>
  <si>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</si>
  <si>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</si>
  <si>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</si>
  <si>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</si>
  <si>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</si>
  <si>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</si>
  <si>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</si>
  <si>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</si>
  <si>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</si>
  <si>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</si>
  <si>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</si>
  <si>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</si>
  <si>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</si>
  <si>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</si>
  <si>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</si>
  <si>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</si>
  <si>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</si>
  <si>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</si>
  <si>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</si>
  <si>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</si>
  <si>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</si>
  <si>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</si>
  <si>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</si>
  <si>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</si>
  <si>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</si>
  <si>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</si>
  <si>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</si>
  <si>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</si>
  <si>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</si>
  <si>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</si>
  <si>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</si>
  <si>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</si>
  <si>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</si>
  <si>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</si>
  <si>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</si>
  <si>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</si>
  <si>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</si>
  <si>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</si>
  <si>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</si>
  <si>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</si>
  <si>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</si>
  <si>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</si>
  <si>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</si>
  <si>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</si>
  <si>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</si>
  <si>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</si>
  <si>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</si>
  <si>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</si>
  <si>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</si>
  <si>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</si>
  <si>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</si>
  <si>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</si>
  <si>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</si>
  <si>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</si>
  <si>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</si>
  <si>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</si>
  <si>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</si>
  <si>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</si>
  <si>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</si>
  <si>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</si>
  <si>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</si>
  <si>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</si>
  <si>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</si>
  <si>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</si>
  <si>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</si>
  <si>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</si>
  <si>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</si>
  <si>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</si>
  <si>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</si>
  <si>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</si>
  <si>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</si>
  <si>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</si>
  <si>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</si>
  <si>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</si>
  <si>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</si>
  <si>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</si>
  <si>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</si>
  <si>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</si>
  <si>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</si>
  <si>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</si>
  <si>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</si>
  <si>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</si>
  <si>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</si>
  <si>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</si>
  <si>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</si>
  <si>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</si>
  <si>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</si>
  <si>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</si>
  <si>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</si>
  <si>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</si>
  <si>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</si>
  <si>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</si>
  <si>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</si>
  <si>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</si>
  <si>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</si>
  <si>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</si>
  <si>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</si>
  <si>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</si>
  <si>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</si>
  <si>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</si>
  <si>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</si>
  <si>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</si>
  <si>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</si>
  <si>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</si>
  <si>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</si>
  <si>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</si>
  <si>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</si>
  <si>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</si>
  <si>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</si>
  <si>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</si>
  <si>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</si>
  <si>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</si>
  <si>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</si>
  <si>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</si>
  <si>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</si>
  <si>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</si>
  <si>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</si>
  <si>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</si>
  <si>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</si>
  <si>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</si>
  <si>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</si>
  <si>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</si>
  <si>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</si>
  <si>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</si>
  <si>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</si>
  <si>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</si>
  <si>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</si>
  <si>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</si>
  <si>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</si>
  <si>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</si>
  <si>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</si>
  <si>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</si>
  <si>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</si>
  <si>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</si>
  <si>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</si>
  <si>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</si>
  <si>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</si>
  <si>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</si>
  <si>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</si>
  <si>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</si>
  <si>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</si>
  <si>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</si>
  <si>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</si>
  <si>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</si>
  <si>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</si>
  <si>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</si>
  <si>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</si>
  <si>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</si>
  <si>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</si>
  <si>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</si>
  <si>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</si>
  <si>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</si>
  <si>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</si>
  <si>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</si>
  <si>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</si>
  <si>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</si>
  <si>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</si>
  <si>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</si>
  <si>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</si>
  <si>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</si>
  <si>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</si>
  <si>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</si>
  <si>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</si>
  <si>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</si>
  <si>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</si>
  <si>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</si>
  <si>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</si>
  <si>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</si>
  <si>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</si>
  <si>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</si>
  <si>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</si>
  <si>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</si>
  <si>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</si>
  <si>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</si>
  <si>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</si>
  <si>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</si>
  <si>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</si>
  <si>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</si>
  <si>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</si>
  <si>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</si>
  <si>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</si>
  <si>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</si>
  <si>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</si>
  <si>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</si>
  <si>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</si>
  <si>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</si>
  <si>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</si>
  <si>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</si>
  <si>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</si>
  <si>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</si>
  <si>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</si>
  <si>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</si>
  <si>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</si>
  <si>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</si>
  <si>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</si>
  <si>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</si>
  <si>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</si>
  <si>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</si>
  <si>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</si>
  <si>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</si>
  <si>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</si>
  <si>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</si>
  <si>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</si>
  <si>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</si>
  <si>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</si>
  <si>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</si>
  <si>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</si>
  <si>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</si>
  <si>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</si>
  <si>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</si>
  <si>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</si>
  <si>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</si>
  <si>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</si>
  <si>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</si>
  <si>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</si>
  <si>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</si>
  <si>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</si>
  <si>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</si>
  <si>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</si>
  <si>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</si>
  <si>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</si>
  <si>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</si>
  <si>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</si>
  <si>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</si>
  <si>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</si>
  <si>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</si>
  <si>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</si>
  <si>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</si>
  <si>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</si>
  <si>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</si>
  <si>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</si>
  <si>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</si>
  <si>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</si>
  <si>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</si>
  <si>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</si>
  <si>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</si>
  <si>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</si>
  <si>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</si>
  <si>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</si>
  <si>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</si>
  <si>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</si>
  <si>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</si>
  <si>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</si>
  <si>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</si>
  <si>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</si>
  <si>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</si>
  <si>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</si>
  <si>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</si>
  <si>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</si>
  <si>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</si>
  <si>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</si>
  <si>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</si>
  <si>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</si>
  <si>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</si>
  <si>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</si>
  <si>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</si>
  <si>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</si>
  <si>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</si>
  <si>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</si>
  <si>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</si>
  <si>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</si>
  <si>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</si>
  <si>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</si>
  <si>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</si>
  <si>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</si>
  <si>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</si>
  <si>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</si>
  <si>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</si>
  <si>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</si>
  <si>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</si>
  <si>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</si>
  <si>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</si>
  <si>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</si>
  <si>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</si>
  <si>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</si>
  <si>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</si>
  <si>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</si>
  <si>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</si>
  <si>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</si>
  <si>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</si>
  <si>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</si>
  <si>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</si>
  <si>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</si>
  <si>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</si>
  <si>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</si>
  <si>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</si>
  <si>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</si>
  <si>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</si>
  <si>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</si>
  <si>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</si>
  <si>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</si>
  <si>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</si>
  <si>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</si>
  <si>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</si>
  <si>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</si>
  <si>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</si>
  <si>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</si>
  <si>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</si>
  <si>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</si>
  <si>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</si>
  <si>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</si>
  <si>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</si>
  <si>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</si>
  <si>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</si>
  <si>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</si>
  <si>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</si>
  <si>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</si>
  <si>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</si>
  <si>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</si>
  <si>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</si>
  <si>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</si>
  <si>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</si>
  <si>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</si>
  <si>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</si>
  <si>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</si>
  <si>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</si>
  <si>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</si>
  <si>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</si>
  <si>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</si>
  <si>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</si>
  <si>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</si>
  <si>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</si>
  <si>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</si>
  <si>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</si>
  <si>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</si>
  <si>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</si>
  <si>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</si>
  <si>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</si>
  <si>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</si>
  <si>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</si>
  <si>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</si>
  <si>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</si>
  <si>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</si>
  <si>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</si>
  <si>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</si>
  <si>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</si>
  <si>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</si>
  <si>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</si>
  <si>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</si>
  <si>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</si>
  <si>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</si>
  <si>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</si>
  <si>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</si>
  <si>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</si>
  <si>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</si>
  <si>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</si>
  <si>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</si>
  <si>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</si>
  <si>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</si>
  <si>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</si>
  <si>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</si>
  <si>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</si>
  <si>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</si>
  <si>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</si>
  <si>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</si>
  <si>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</si>
  <si>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</si>
  <si>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</si>
  <si>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</si>
  <si>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</si>
  <si>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</si>
  <si>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</si>
  <si>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</si>
  <si>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</si>
  <si>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</si>
  <si>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</si>
  <si>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</si>
  <si>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</si>
  <si>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</si>
  <si>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</si>
  <si>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</si>
  <si>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</si>
  <si>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</si>
  <si>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</si>
  <si>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</si>
  <si>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</si>
  <si>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</si>
  <si>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</si>
  <si>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</si>
  <si>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</si>
  <si>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</si>
  <si>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</si>
  <si>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</si>
  <si>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</si>
  <si>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</si>
  <si>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</si>
  <si>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</si>
  <si>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</si>
  <si>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</si>
  <si>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</si>
  <si>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</si>
  <si>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</si>
  <si>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</si>
  <si>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</si>
  <si>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</si>
  <si>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</si>
  <si>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</si>
  <si>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</si>
  <si>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</si>
  <si>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</si>
  <si>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</si>
  <si>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</si>
  <si>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</si>
  <si>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</si>
  <si>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</si>
  <si>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</si>
  <si>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</si>
  <si>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</si>
  <si>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</si>
  <si>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</si>
  <si>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</si>
  <si>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</si>
  <si>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</si>
  <si>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</si>
  <si>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</si>
  <si>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</si>
  <si>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</si>
  <si>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</si>
  <si>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</si>
  <si>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</si>
  <si>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</si>
  <si>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</si>
  <si>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</si>
  <si>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</si>
  <si>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</si>
  <si>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</si>
  <si>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</si>
  <si>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</si>
  <si>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</si>
  <si>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</si>
  <si>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</si>
  <si>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</si>
  <si>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</si>
  <si>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</si>
  <si>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</si>
  <si>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</si>
  <si>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</si>
  <si>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</si>
  <si>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</si>
  <si>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</si>
  <si>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</si>
  <si>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</si>
  <si>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</si>
  <si>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</si>
  <si>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</si>
  <si>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</si>
  <si>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</si>
  <si>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</si>
  <si>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</si>
  <si>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</si>
  <si>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</si>
  <si>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</si>
  <si>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</si>
  <si>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</si>
  <si>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</si>
  <si>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</si>
  <si>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</si>
  <si>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</si>
  <si>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</si>
  <si>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</si>
  <si>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</si>
  <si>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</si>
  <si>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</si>
  <si>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</si>
  <si>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</si>
  <si>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</si>
  <si>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</si>
  <si>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</si>
  <si>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</si>
  <si>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</si>
  <si>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</si>
  <si>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</si>
  <si>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</si>
  <si>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</si>
  <si>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</si>
  <si>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</si>
  <si>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</si>
  <si>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</si>
  <si>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</si>
  <si>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</si>
  <si>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</si>
  <si>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</si>
  <si>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</si>
  <si>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</si>
  <si>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</si>
  <si>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</si>
  <si>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</si>
  <si>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</si>
  <si>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</si>
  <si>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</si>
  <si>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</si>
  <si>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</si>
  <si>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</si>
  <si>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</si>
  <si>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</si>
  <si>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</si>
  <si>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</si>
  <si>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</si>
  <si>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</si>
  <si>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</si>
  <si>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</si>
  <si>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</si>
  <si>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</si>
  <si>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</si>
  <si>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</si>
  <si>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</si>
  <si>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</si>
  <si>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</si>
  <si>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</si>
  <si>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</si>
  <si>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</si>
  <si>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</si>
  <si>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</si>
  <si>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</si>
  <si>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</si>
  <si>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</si>
  <si>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</si>
  <si>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</si>
  <si>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</si>
  <si>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</si>
  <si>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</si>
  <si>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</si>
  <si>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</si>
  <si>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</si>
  <si>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</si>
  <si>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</si>
  <si>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</si>
  <si>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</si>
  <si>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</si>
  <si>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</si>
  <si>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</si>
  <si>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</si>
  <si>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</si>
  <si>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</si>
  <si>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</si>
  <si>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</si>
  <si>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</si>
  <si>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</si>
  <si>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</si>
  <si>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</si>
  <si>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</si>
  <si>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</si>
  <si>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</si>
  <si>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</si>
  <si>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</si>
  <si>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</si>
  <si>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</si>
  <si>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</si>
  <si>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</si>
  <si>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</si>
  <si>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</si>
  <si>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</si>
  <si>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</si>
  <si>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</si>
  <si>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</si>
  <si>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</si>
  <si>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</si>
  <si>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</si>
  <si>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</si>
  <si>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</si>
  <si>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</si>
  <si>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</si>
  <si>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</si>
  <si>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</si>
  <si>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</si>
  <si>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</si>
  <si>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</si>
  <si>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</si>
  <si>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</si>
  <si>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</si>
  <si>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</si>
  <si>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</si>
  <si>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</si>
  <si>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</si>
  <si>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</si>
  <si>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</si>
  <si>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</si>
  <si>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</si>
  <si>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</si>
  <si>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</si>
  <si>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</si>
  <si>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</si>
  <si>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</si>
  <si>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</si>
  <si>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</si>
  <si>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</si>
  <si>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</si>
  <si>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</si>
  <si>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</si>
  <si>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</si>
  <si>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</si>
  <si>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</si>
  <si>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</si>
  <si>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</si>
  <si>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</si>
  <si>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</si>
  <si>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</si>
  <si>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</si>
  <si>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</si>
  <si>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</si>
  <si>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</si>
  <si>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</si>
  <si>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</si>
  <si>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</si>
  <si>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</si>
  <si>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</si>
  <si>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</si>
  <si>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</si>
  <si>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</si>
  <si>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</si>
  <si>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</si>
  <si>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</si>
  <si>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</si>
  <si>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</si>
  <si>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</si>
  <si>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</si>
  <si>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</si>
  <si>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</si>
  <si>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</si>
  <si>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</si>
  <si>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</si>
  <si>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</si>
  <si>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</si>
  <si>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</si>
  <si>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</si>
  <si>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</si>
  <si>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</si>
  <si>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</si>
  <si>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</si>
  <si>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</si>
  <si>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</si>
  <si>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</si>
  <si>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</si>
  <si>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</si>
  <si>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</si>
  <si>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</si>
  <si>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</si>
  <si>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</si>
  <si>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</si>
  <si>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</si>
  <si>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</si>
  <si>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</si>
  <si>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</si>
  <si>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</si>
  <si>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</si>
  <si>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</si>
  <si>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</si>
  <si>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</si>
  <si>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</si>
  <si>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</si>
  <si>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</si>
  <si>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</si>
  <si>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</si>
  <si>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</si>
  <si>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</si>
  <si>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</si>
  <si>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</si>
  <si>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</si>
  <si>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</si>
  <si>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</si>
  <si>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</si>
  <si>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</si>
  <si>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</si>
  <si>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</si>
  <si>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</si>
  <si>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</si>
  <si>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</si>
  <si>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</si>
  <si>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</si>
  <si>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</si>
  <si>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</si>
  <si>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</si>
  <si>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</si>
  <si>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</si>
  <si>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</si>
  <si>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</si>
  <si>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</si>
  <si>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</si>
  <si>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</si>
  <si>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</si>
  <si>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</si>
  <si>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</si>
  <si>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</si>
  <si>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</si>
  <si>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</si>
  <si>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</si>
  <si>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</si>
  <si>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</si>
  <si>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</si>
  <si>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</si>
  <si>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</si>
  <si>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</si>
  <si>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</si>
  <si>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</si>
  <si>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</si>
  <si>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</si>
  <si>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</si>
  <si>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</si>
  <si>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</si>
  <si>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</si>
  <si>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</si>
  <si>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</si>
  <si>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</si>
  <si>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</si>
  <si>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</si>
  <si>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</si>
  <si>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</si>
  <si>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</si>
  <si>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</si>
  <si>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</si>
  <si>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</si>
  <si>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</si>
  <si>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</si>
  <si>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</si>
  <si>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</si>
  <si>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</si>
  <si>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</si>
  <si>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</si>
  <si>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</si>
  <si>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</si>
  <si>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</si>
  <si>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</si>
  <si>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</si>
  <si>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</si>
  <si>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</si>
  <si>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</si>
  <si>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</si>
  <si>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</si>
  <si>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</si>
  <si>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</si>
  <si>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</si>
  <si>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</si>
  <si>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</si>
  <si>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</si>
  <si>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</si>
  <si>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</si>
  <si>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</si>
  <si>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</si>
  <si>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</si>
  <si>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</si>
  <si>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</si>
  <si>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</si>
  <si>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</si>
  <si>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</si>
  <si>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</si>
  <si>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</si>
  <si>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</si>
  <si>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</si>
  <si>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</si>
  <si>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</si>
  <si>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</si>
  <si>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</si>
  <si>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</si>
  <si>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</si>
  <si>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</si>
  <si>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</si>
  <si>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</si>
  <si>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</si>
  <si>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</si>
  <si>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</si>
  <si>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</si>
  <si>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</si>
  <si>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</si>
  <si>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</si>
  <si>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</si>
  <si>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</si>
  <si>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</si>
  <si>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</si>
  <si>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</si>
  <si>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</si>
  <si>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</si>
  <si>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</si>
  <si>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</si>
  <si>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</si>
  <si>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</si>
  <si>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</si>
  <si>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</si>
  <si>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</si>
  <si>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</si>
  <si>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</si>
  <si>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</si>
  <si>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</si>
  <si>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</si>
  <si>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</si>
  <si>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</si>
  <si>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</si>
  <si>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</si>
  <si>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</si>
  <si>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</si>
  <si>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</si>
  <si>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</si>
  <si>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</si>
  <si>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</si>
  <si>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</si>
  <si>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</si>
  <si>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</si>
  <si>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</si>
  <si>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</si>
  <si>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</si>
  <si>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</si>
  <si>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</si>
  <si>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</si>
  <si>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</si>
  <si>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</si>
  <si>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</si>
  <si>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</si>
  <si>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</si>
  <si>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</si>
  <si>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</si>
  <si>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</si>
  <si>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</si>
  <si>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</si>
  <si>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</si>
  <si>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</si>
  <si>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</si>
  <si>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</si>
  <si>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</si>
  <si>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</si>
  <si>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</si>
  <si>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</si>
  <si>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</si>
  <si>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</si>
  <si>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</si>
  <si>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</si>
  <si>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</si>
  <si>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</si>
  <si>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</si>
  <si>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</si>
  <si>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</si>
  <si>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</si>
  <si>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</si>
  <si>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</si>
  <si>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</si>
  <si>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</si>
  <si>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</si>
  <si>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</si>
  <si>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</si>
  <si>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</si>
  <si>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</si>
  <si>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</si>
  <si>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</si>
  <si>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</si>
  <si>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</si>
  <si>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</si>
  <si>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</si>
  <si>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</si>
  <si>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</si>
  <si>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</si>
  <si>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</si>
  <si>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</si>
  <si>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</si>
  <si>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</si>
  <si>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</si>
  <si>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</si>
  <si>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</si>
  <si>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</si>
  <si>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</si>
  <si>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</si>
  <si>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</si>
  <si>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</si>
  <si>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</si>
  <si>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</si>
  <si>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</si>
  <si>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</si>
  <si>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</si>
  <si>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</si>
  <si>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</si>
  <si>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</si>
  <si>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</si>
  <si>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</si>
  <si>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</si>
  <si>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</si>
  <si>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</si>
  <si>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</si>
  <si>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</si>
  <si>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</si>
  <si>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</si>
  <si>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</si>
  <si>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</si>
  <si>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</si>
  <si>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</si>
  <si>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</si>
  <si>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</si>
  <si>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</si>
  <si>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</si>
  <si>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</si>
  <si>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</si>
  <si>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</si>
  <si>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</si>
  <si>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</si>
  <si>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</si>
  <si>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</si>
  <si>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</si>
  <si>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</si>
  <si>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</si>
  <si>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</si>
  <si>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</si>
  <si>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</si>
  <si>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</si>
  <si>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</si>
  <si>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</si>
  <si>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</si>
  <si>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</si>
  <si>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</si>
  <si>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</si>
  <si>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</si>
  <si>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</si>
  <si>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</si>
  <si>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</si>
  <si>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</si>
  <si>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</si>
  <si>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</si>
  <si>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</si>
  <si>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</si>
  <si>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</si>
  <si>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</si>
  <si>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</si>
  <si>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</si>
  <si>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</si>
  <si>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</si>
  <si>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</si>
  <si>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</si>
  <si>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</si>
  <si>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</si>
  <si>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</si>
  <si>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</si>
  <si>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</si>
  <si>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</si>
  <si>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</si>
  <si>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</si>
  <si>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</si>
  <si>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</si>
  <si>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</si>
  <si>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</si>
  <si>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</si>
  <si>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</si>
  <si>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</si>
  <si>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</si>
  <si>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</si>
  <si>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</si>
  <si>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</si>
  <si>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</si>
  <si>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</si>
  <si>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</si>
  <si>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</si>
  <si>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</si>
  <si>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</si>
  <si>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</si>
  <si>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</si>
  <si>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</si>
  <si>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</si>
  <si>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</si>
  <si>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</si>
  <si>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</si>
  <si>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</si>
  <si>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</si>
  <si>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</si>
  <si>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</si>
  <si>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</si>
  <si>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</si>
  <si>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</si>
  <si>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</si>
  <si>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</si>
  <si>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</si>
  <si>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</si>
  <si>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</si>
  <si>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</si>
  <si>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</si>
  <si>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</si>
  <si>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</si>
  <si>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</si>
  <si>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</si>
  <si>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</si>
  <si>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</si>
  <si>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</si>
  <si>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</si>
  <si>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</si>
  <si>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</si>
  <si>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</si>
  <si>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</si>
  <si>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</si>
  <si>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</si>
  <si>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</si>
  <si>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</si>
  <si>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</si>
  <si>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</si>
  <si>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</si>
  <si>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</si>
  <si>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</si>
  <si>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</si>
  <si>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</si>
  <si>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</si>
  <si>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</si>
  <si>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</si>
  <si>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</si>
  <si>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</si>
  <si>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</si>
  <si>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</si>
  <si>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</si>
  <si>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</si>
  <si>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</si>
  <si>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</si>
  <si>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</si>
  <si>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</si>
  <si>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</si>
  <si>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</si>
  <si>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</si>
  <si>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</si>
  <si>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</si>
  <si>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</si>
  <si>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</si>
  <si>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</si>
  <si>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</si>
  <si>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</si>
  <si>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</si>
  <si>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</si>
  <si>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</si>
  <si>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</si>
  <si>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</si>
  <si>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</si>
  <si>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</si>
  <si>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</si>
  <si>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</si>
  <si>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</si>
  <si>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</si>
  <si>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</si>
  <si>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</si>
  <si>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</si>
  <si>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</si>
  <si>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</si>
  <si>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</si>
  <si>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</si>
  <si>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</si>
  <si>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</si>
  <si>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</si>
  <si>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</si>
  <si>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</si>
  <si>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</si>
  <si>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</si>
  <si>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</si>
  <si>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</si>
  <si>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</si>
  <si>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</si>
  <si>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</si>
  <si>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</si>
  <si>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</si>
  <si>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</si>
  <si>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</si>
  <si>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</si>
  <si>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</si>
  <si>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</si>
  <si>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</si>
  <si>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</si>
  <si>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</si>
  <si>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</si>
  <si>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</si>
  <si>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</si>
  <si>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</si>
  <si>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</si>
  <si>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</si>
  <si>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</si>
  <si>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</si>
  <si>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</si>
  <si>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</si>
  <si>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</si>
  <si>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</si>
  <si>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</si>
  <si>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</si>
  <si>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</si>
  <si>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</si>
  <si>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</si>
  <si>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</si>
  <si>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</si>
  <si>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</si>
  <si>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</si>
  <si>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</si>
  <si>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</si>
  <si>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</si>
  <si>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</si>
  <si>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</si>
  <si>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</si>
  <si>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</si>
  <si>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</si>
  <si>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</si>
  <si>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</si>
  <si>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</si>
  <si>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</si>
  <si>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</si>
  <si>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</si>
  <si>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</si>
  <si>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</si>
  <si>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</si>
  <si>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</si>
  <si>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</si>
  <si>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</si>
  <si>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</si>
  <si>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</si>
  <si>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</si>
  <si>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</si>
  <si>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</si>
  <si>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</si>
  <si>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</si>
  <si>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</si>
  <si>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</si>
  <si>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</si>
  <si>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</si>
  <si>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</si>
  <si>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</si>
  <si>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</si>
  <si>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</si>
  <si>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</si>
  <si>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</si>
  <si>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</si>
  <si>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</si>
  <si>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</si>
  <si>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</si>
  <si>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</si>
  <si>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</si>
  <si>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</si>
  <si>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</si>
  <si>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</si>
  <si>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</si>
  <si>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</si>
  <si>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</si>
  <si>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</si>
  <si>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</si>
  <si>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</si>
  <si>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</si>
  <si>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</si>
  <si>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</si>
  <si>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</si>
  <si>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</si>
  <si>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</si>
  <si>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</si>
  <si>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</si>
  <si>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</si>
  <si>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</si>
  <si>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</si>
  <si>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</si>
  <si>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</si>
  <si>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</si>
  <si>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</si>
  <si>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</si>
  <si>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</si>
  <si>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</si>
  <si>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</si>
  <si>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</si>
  <si>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</si>
  <si>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</si>
  <si>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</si>
  <si>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</si>
  <si>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</si>
  <si>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</si>
  <si>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</si>
  <si>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</si>
  <si>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</si>
  <si>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</si>
  <si>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</si>
  <si>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</si>
  <si>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</si>
  <si>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</si>
  <si>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</si>
  <si>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</si>
  <si>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</si>
  <si>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</si>
  <si>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</si>
  <si>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</si>
  <si>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</si>
  <si>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</si>
  <si>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</si>
  <si>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</si>
  <si>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</si>
  <si>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</si>
  <si>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</si>
  <si>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</si>
  <si>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</si>
  <si>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</si>
  <si>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</si>
  <si>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</si>
  <si>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</si>
  <si>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</si>
  <si>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</si>
  <si>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</si>
  <si>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</si>
  <si>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</si>
  <si>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</si>
  <si>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</si>
  <si>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</si>
  <si>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</si>
  <si>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</si>
  <si>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</si>
  <si>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</si>
  <si>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</si>
  <si>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</si>
  <si>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</si>
  <si>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</si>
  <si>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</si>
  <si>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</si>
  <si>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</si>
  <si>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</si>
  <si>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</si>
  <si>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</si>
  <si>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</si>
  <si>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</si>
  <si>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</si>
  <si>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</si>
  <si>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</si>
  <si>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</si>
  <si>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</si>
  <si>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</si>
  <si>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</si>
  <si>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</si>
  <si>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</si>
  <si>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</si>
  <si>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</si>
  <si>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</si>
  <si>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</si>
  <si>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</si>
  <si>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</si>
  <si>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</si>
  <si>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</si>
  <si>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</si>
  <si>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</si>
  <si>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</si>
  <si>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</si>
  <si>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</si>
  <si>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</si>
  <si>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</si>
  <si>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</si>
  <si>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</si>
  <si>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</si>
  <si>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</si>
  <si>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</si>
  <si>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</si>
  <si>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</si>
  <si>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</si>
  <si>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</si>
  <si>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</si>
  <si>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</si>
  <si>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</si>
  <si>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</si>
  <si>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</si>
  <si>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</si>
  <si>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</si>
  <si>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</si>
  <si>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</si>
  <si>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</si>
  <si>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</si>
  <si>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</si>
  <si>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</si>
  <si>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</si>
  <si>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</si>
  <si>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</si>
  <si>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</si>
  <si>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</si>
  <si>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</si>
  <si>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</si>
  <si>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</si>
  <si>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</si>
  <si>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</si>
  <si>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</si>
  <si>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</si>
  <si>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</si>
  <si>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</si>
  <si>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</si>
  <si>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</si>
  <si>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</si>
  <si>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</si>
  <si>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</si>
  <si>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</si>
  <si>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</si>
  <si>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</si>
  <si>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</si>
  <si>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</si>
  <si>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</si>
  <si>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</si>
  <si>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</si>
  <si>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</si>
  <si>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</si>
  <si>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</si>
  <si>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</si>
  <si>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</si>
  <si>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</si>
  <si>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</si>
  <si>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</si>
  <si>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</si>
  <si>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</si>
  <si>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</si>
  <si>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</si>
  <si>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</si>
  <si>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</si>
  <si>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</si>
  <si>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</si>
  <si>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</si>
  <si>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</si>
  <si>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</si>
  <si>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</si>
  <si>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</si>
  <si>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</si>
  <si>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</si>
  <si>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</si>
  <si>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</si>
  <si>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</si>
  <si>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</si>
  <si>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</si>
  <si>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</si>
  <si>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</si>
  <si>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</si>
  <si>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</si>
  <si>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</si>
  <si>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</si>
  <si>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</si>
  <si>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</si>
  <si>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</si>
  <si>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</si>
  <si>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</si>
  <si>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</si>
  <si>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</si>
  <si>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</si>
  <si>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</si>
  <si>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</si>
  <si>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</si>
  <si>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</si>
  <si>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</si>
  <si>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</si>
  <si>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</si>
  <si>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</si>
  <si>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</si>
  <si>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</si>
  <si>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</si>
  <si>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</si>
  <si>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</si>
  <si>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</si>
  <si>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</si>
  <si>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</si>
  <si>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</si>
  <si>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</si>
  <si>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</si>
  <si>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</si>
  <si>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</si>
  <si>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</si>
  <si>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</si>
  <si>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</si>
  <si>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</si>
  <si>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</si>
  <si>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</si>
  <si>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</si>
  <si>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</si>
  <si>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</si>
  <si>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</si>
  <si>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</si>
  <si>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</si>
  <si>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</si>
  <si>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</si>
  <si>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</si>
  <si>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</si>
  <si>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</si>
  <si>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</si>
  <si>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</si>
  <si>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</si>
  <si>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</si>
  <si>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</si>
  <si>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</si>
  <si>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</si>
  <si>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</si>
  <si>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</si>
  <si>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</si>
  <si>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</si>
  <si>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</si>
  <si>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</si>
  <si>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</si>
  <si>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</si>
  <si>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</si>
  <si>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</si>
  <si>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</si>
  <si>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</si>
  <si>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</si>
  <si>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</si>
  <si>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</si>
  <si>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</si>
  <si>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</si>
  <si>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</si>
  <si>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</si>
  <si>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</si>
  <si>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</si>
  <si>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</si>
  <si>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</si>
  <si>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</si>
  <si>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</si>
  <si>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</si>
  <si>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</si>
  <si>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</si>
  <si>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</si>
  <si>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</si>
  <si>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</si>
  <si>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</si>
  <si>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</si>
  <si>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</si>
  <si>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</si>
  <si>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</si>
  <si>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</si>
  <si>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</si>
  <si>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</si>
  <si>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</si>
  <si>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</si>
  <si>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</si>
  <si>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</si>
  <si>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</si>
  <si>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</si>
  <si>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</si>
  <si>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</si>
  <si>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</si>
  <si>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</si>
  <si>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</si>
  <si>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</si>
  <si>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</si>
  <si>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</si>
  <si>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</si>
  <si>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</si>
  <si>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</si>
  <si>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</si>
  <si>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</si>
  <si>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</si>
  <si>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</si>
  <si>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</si>
  <si>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</si>
  <si>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</si>
  <si>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</si>
  <si>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</si>
  <si>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</si>
  <si>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</si>
  <si>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</si>
  <si>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</si>
  <si>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</si>
  <si>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</si>
  <si>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</si>
  <si>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</si>
  <si>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</si>
  <si>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</si>
  <si>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</si>
  <si>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</si>
  <si>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</si>
  <si>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</si>
  <si>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</si>
  <si>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</si>
  <si>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</si>
  <si>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</si>
  <si>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</si>
  <si>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</si>
  <si>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</si>
  <si>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</si>
  <si>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</si>
  <si>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</si>
  <si>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</si>
  <si>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</si>
  <si>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</si>
  <si>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</si>
  <si>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</si>
  <si>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</si>
  <si>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</si>
  <si>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</si>
  <si>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</si>
  <si>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</si>
  <si>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</si>
  <si>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</si>
  <si>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</si>
  <si>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</si>
  <si>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</si>
  <si>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</si>
  <si>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</si>
  <si>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</si>
  <si>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</si>
  <si>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</si>
  <si>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</si>
  <si>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</si>
  <si>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</si>
  <si>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</si>
  <si>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</si>
  <si>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</si>
  <si>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</si>
  <si>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</si>
  <si>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</si>
  <si>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</si>
  <si>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</si>
  <si>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</si>
  <si>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</si>
  <si>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</si>
  <si>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</si>
  <si>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</si>
  <si>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</si>
  <si>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</si>
  <si>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</si>
  <si>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</si>
  <si>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</si>
  <si>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</si>
  <si>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</si>
  <si>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</si>
  <si>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</si>
  <si>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</si>
  <si>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</si>
  <si>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</si>
  <si>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</si>
  <si>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</si>
  <si>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</si>
  <si>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</si>
  <si>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</si>
  <si>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</si>
  <si>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</si>
  <si>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</si>
  <si>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</si>
  <si>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</si>
  <si>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</si>
  <si>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</si>
  <si>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</si>
  <si>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</si>
  <si>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</si>
  <si>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</si>
  <si>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</si>
  <si>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</si>
  <si>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</si>
  <si>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</si>
  <si>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</si>
  <si>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</si>
  <si>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</si>
  <si>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</si>
  <si>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</si>
  <si>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</si>
  <si>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</si>
  <si>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</si>
  <si>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</si>
  <si>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</si>
  <si>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</si>
  <si>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</si>
  <si>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</si>
  <si>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</si>
  <si>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</si>
  <si>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</si>
  <si>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</si>
  <si>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</si>
  <si>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</si>
  <si>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</si>
  <si>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</si>
  <si>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</si>
  <si>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</si>
  <si>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</si>
  <si>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</si>
  <si>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</si>
  <si>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</si>
  <si>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</si>
  <si>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</si>
  <si>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</si>
  <si>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</si>
  <si>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</si>
  <si>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</si>
  <si>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</si>
  <si>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</si>
  <si>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</si>
  <si>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</si>
  <si>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</si>
  <si>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</si>
  <si>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</si>
  <si>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</si>
  <si>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</si>
  <si>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</si>
  <si>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</si>
  <si>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</si>
  <si>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</si>
  <si>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</si>
  <si>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</si>
  <si>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</si>
  <si>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</si>
  <si>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</si>
  <si>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</si>
  <si>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</si>
  <si>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</si>
  <si>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</si>
  <si>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</si>
  <si>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</si>
  <si>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</si>
  <si>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</si>
  <si>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</si>
  <si>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</si>
  <si>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</si>
  <si>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</si>
  <si>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</si>
  <si>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</si>
  <si>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</si>
  <si>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</si>
  <si>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</si>
  <si>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</si>
  <si>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</si>
  <si>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</si>
  <si>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</si>
  <si>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</si>
  <si>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</si>
  <si>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</si>
  <si>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</si>
  <si>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</si>
  <si>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</si>
  <si>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</si>
  <si>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</si>
  <si>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</si>
  <si>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</si>
  <si>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</si>
  <si>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</si>
  <si>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</si>
  <si>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</si>
  <si>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</si>
  <si>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</si>
  <si>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</si>
  <si>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</si>
  <si>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</si>
  <si>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</si>
  <si>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</si>
  <si>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</si>
  <si>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</si>
  <si>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</si>
  <si>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</si>
  <si>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</si>
  <si>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</si>
  <si>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</si>
  <si>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</si>
  <si>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</si>
  <si>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</si>
  <si>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</si>
  <si>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</si>
  <si>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</si>
  <si>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</si>
  <si>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</si>
  <si>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</si>
  <si>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</si>
  <si>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</si>
  <si>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</si>
  <si>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</si>
  <si>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</si>
  <si>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</si>
  <si>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</si>
  <si>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</si>
  <si>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</si>
  <si>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</si>
  <si>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</si>
  <si>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</si>
  <si>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</si>
  <si>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</si>
  <si>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</si>
  <si>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</si>
  <si>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</si>
  <si>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</si>
  <si>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</si>
  <si>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</si>
  <si>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</si>
  <si>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</si>
  <si>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</si>
  <si>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</si>
  <si>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</si>
  <si>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</si>
  <si>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</si>
  <si>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</si>
  <si>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</si>
  <si>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</si>
  <si>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</si>
  <si>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</si>
  <si>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</si>
  <si>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</si>
  <si>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</si>
  <si>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</si>
  <si>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</si>
  <si>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</si>
  <si>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</si>
  <si>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</si>
  <si>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</si>
  <si>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</si>
  <si>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</si>
  <si>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</si>
  <si>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</si>
  <si>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</si>
  <si>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</si>
  <si>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</si>
  <si>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</si>
  <si>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</si>
  <si>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</si>
  <si>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</si>
  <si>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</si>
  <si>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</si>
  <si>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</si>
  <si>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</si>
  <si>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</si>
  <si>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</si>
  <si>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</si>
  <si>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</si>
  <si>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</si>
  <si>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</si>
  <si>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</si>
  <si>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</si>
  <si>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</si>
  <si>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</si>
  <si>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</si>
  <si>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</si>
  <si>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</si>
  <si>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</si>
  <si>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</si>
  <si>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</si>
  <si>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</si>
  <si>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</si>
  <si>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</si>
  <si>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</si>
  <si>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</si>
  <si>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</si>
  <si>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</si>
  <si>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</si>
  <si>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</si>
  <si>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</si>
  <si>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</si>
  <si>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</si>
  <si>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</si>
  <si>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</si>
  <si>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</si>
  <si>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</si>
  <si>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</si>
  <si>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</si>
  <si>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</si>
  <si>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</si>
  <si>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</si>
  <si>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</si>
  <si>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</si>
  <si>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</si>
  <si>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</si>
  <si>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</si>
  <si>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</si>
  <si>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</si>
  <si>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</si>
  <si>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</si>
  <si>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</si>
  <si>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</si>
  <si>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</si>
  <si>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</si>
  <si>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</si>
  <si>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</si>
  <si>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</si>
  <si>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</si>
  <si>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</si>
  <si>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</si>
  <si>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</si>
  <si>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</si>
  <si>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</si>
  <si>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</si>
  <si>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</si>
  <si>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</si>
  <si>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</si>
  <si>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</si>
  <si>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</si>
  <si>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</si>
  <si>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</si>
  <si>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</si>
  <si>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</si>
  <si>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</si>
  <si>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</si>
  <si>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</si>
  <si>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</si>
  <si>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</si>
  <si>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</si>
  <si>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</si>
  <si>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</si>
  <si>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</si>
  <si>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</si>
  <si>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</si>
  <si>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</si>
  <si>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</si>
  <si>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</si>
  <si>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</si>
  <si>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</si>
  <si>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</si>
  <si>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</si>
  <si>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</si>
  <si>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</si>
  <si>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</si>
  <si>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</si>
  <si>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</si>
  <si>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</si>
  <si>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</si>
  <si>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</si>
  <si>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</si>
  <si>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</si>
  <si>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</si>
  <si>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</si>
  <si>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</si>
  <si>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</si>
  <si>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</si>
  <si>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</si>
  <si>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</si>
  <si>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</si>
  <si>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</si>
  <si>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</si>
  <si>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</si>
  <si>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</si>
  <si>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</si>
  <si>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</si>
  <si>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</si>
  <si>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</si>
  <si>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</si>
  <si>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</si>
  <si>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</si>
  <si>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</si>
  <si>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</si>
  <si>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</si>
  <si>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</si>
  <si>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</si>
  <si>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</si>
  <si>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</si>
  <si>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</si>
  <si>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</si>
  <si>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</si>
  <si>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</si>
  <si>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</si>
  <si>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</si>
  <si>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</si>
  <si>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</si>
  <si>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</si>
  <si>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</si>
  <si>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</si>
  <si>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</si>
  <si>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</si>
  <si>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</si>
  <si>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</si>
  <si>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</si>
  <si>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</si>
  <si>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</si>
  <si>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</si>
  <si>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</si>
  <si>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</si>
  <si>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</si>
  <si>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</si>
  <si>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</si>
  <si>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</si>
  <si>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</si>
  <si>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</si>
  <si>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</si>
  <si>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</si>
  <si>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</si>
  <si>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</si>
  <si>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</si>
  <si>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</si>
  <si>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</si>
  <si>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</si>
  <si>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</si>
  <si>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</si>
  <si>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</si>
  <si>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</si>
  <si>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</si>
  <si>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</si>
  <si>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</si>
  <si>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</si>
  <si>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</si>
  <si>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</si>
  <si>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</si>
  <si>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</si>
  <si>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</si>
  <si>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</si>
  <si>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</si>
  <si>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</si>
  <si>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</si>
  <si>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</si>
  <si>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</si>
  <si>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</si>
  <si>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</si>
  <si>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</si>
  <si>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</si>
  <si>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</si>
  <si>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</si>
  <si>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</si>
  <si>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</si>
  <si>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</si>
  <si>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</si>
  <si>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</si>
  <si>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</si>
  <si>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</si>
  <si>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</si>
  <si>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</si>
  <si>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</si>
  <si>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</si>
  <si>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</si>
  <si>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</si>
  <si>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</si>
  <si>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</si>
  <si>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</si>
  <si>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</si>
  <si>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</si>
  <si>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</si>
  <si>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</si>
  <si>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</si>
  <si>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</si>
  <si>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</si>
  <si>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</si>
  <si>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</si>
  <si>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</si>
  <si>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</si>
  <si>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</si>
  <si>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</si>
  <si>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</si>
  <si>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</si>
  <si>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</si>
  <si>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</si>
  <si>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</si>
  <si>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</si>
  <si>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</si>
  <si>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</si>
  <si>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</si>
  <si>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</si>
  <si>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</si>
  <si>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</si>
  <si>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</si>
  <si>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</si>
  <si>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</si>
  <si>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</si>
  <si>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</si>
  <si>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</si>
  <si>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</si>
  <si>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</si>
  <si>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</si>
  <si>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</si>
  <si>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</si>
  <si>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</si>
  <si>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</si>
  <si>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</si>
  <si>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</si>
  <si>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</si>
  <si>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</si>
  <si>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</si>
  <si>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</si>
  <si>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</si>
  <si>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</si>
  <si>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</si>
  <si>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</si>
  <si>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</si>
  <si>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</si>
  <si>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</si>
  <si>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</si>
  <si>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</si>
  <si>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</si>
  <si>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</si>
  <si>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</si>
  <si>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</si>
  <si>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</si>
  <si>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</si>
  <si>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</si>
  <si>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</si>
  <si>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</si>
  <si>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</si>
  <si>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</si>
  <si>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</si>
  <si>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</si>
  <si>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</si>
  <si>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</si>
  <si>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</si>
  <si>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</si>
  <si>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</si>
  <si>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</si>
  <si>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</si>
  <si>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</si>
  <si>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</si>
  <si>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</si>
  <si>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</si>
  <si>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</si>
  <si>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</si>
  <si>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</si>
  <si>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</si>
  <si>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</si>
  <si>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</si>
  <si>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</si>
  <si>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</si>
  <si>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</si>
  <si>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</si>
  <si>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</si>
  <si>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</si>
  <si>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</si>
  <si>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</si>
  <si>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</si>
  <si>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</si>
  <si>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</si>
  <si>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</si>
  <si>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</si>
  <si>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</si>
  <si>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</si>
  <si>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</si>
  <si>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</si>
  <si>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</si>
  <si>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</si>
  <si>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</si>
  <si>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</si>
  <si>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</si>
  <si>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</si>
  <si>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</si>
  <si>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</si>
  <si>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</si>
  <si>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</si>
  <si>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</si>
  <si>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</si>
  <si>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</si>
  <si>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</si>
  <si>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</si>
  <si>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</si>
  <si>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</si>
  <si>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</si>
  <si>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</si>
  <si>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</si>
  <si>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</si>
  <si>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</si>
  <si>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</si>
  <si>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</si>
  <si>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</si>
  <si>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</si>
  <si>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</si>
  <si>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</si>
  <si>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</si>
  <si>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</si>
  <si>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</si>
  <si>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</si>
  <si>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</si>
  <si>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</si>
  <si>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</si>
  <si>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</si>
  <si>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</si>
  <si>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</si>
  <si>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</si>
  <si>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</si>
  <si>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</si>
  <si>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</si>
  <si>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</si>
  <si>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</si>
  <si>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</si>
  <si>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</si>
  <si>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</si>
  <si>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</si>
  <si>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</si>
  <si>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</si>
  <si>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</si>
  <si>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</si>
  <si>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</si>
  <si>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</si>
  <si>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</si>
  <si>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</si>
  <si>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</si>
  <si>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</si>
  <si>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</si>
  <si>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</si>
  <si>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</si>
  <si>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</si>
  <si>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</si>
  <si>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</si>
  <si>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</si>
  <si>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</si>
  <si>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</si>
  <si>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</si>
  <si>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</si>
  <si>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</si>
  <si>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</si>
  <si>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</si>
  <si>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</si>
  <si>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</si>
  <si>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</si>
  <si>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</si>
  <si>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</si>
  <si>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</si>
  <si>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</si>
  <si>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</si>
  <si>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</si>
  <si>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</si>
  <si>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</si>
  <si>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</si>
  <si>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</si>
  <si>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</si>
  <si>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</si>
  <si>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</si>
  <si>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</si>
  <si>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</si>
  <si>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</si>
  <si>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</si>
  <si>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</si>
  <si>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</si>
  <si>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</si>
  <si>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</si>
  <si>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</si>
  <si>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</si>
  <si>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</si>
  <si>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</si>
  <si>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</si>
  <si>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</si>
  <si>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</si>
  <si>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</si>
  <si>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</si>
  <si>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</si>
  <si>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</si>
  <si>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</si>
  <si>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</si>
  <si>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</si>
  <si>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</si>
  <si>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</si>
  <si>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</si>
  <si>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</si>
  <si>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</si>
  <si>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</si>
  <si>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</si>
  <si>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</si>
  <si>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</si>
  <si>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</si>
  <si>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</si>
  <si>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</si>
  <si>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</si>
  <si>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</si>
  <si>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</si>
  <si>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</si>
  <si>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</si>
  <si>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</si>
  <si>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</si>
  <si>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</si>
  <si>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</si>
  <si>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</si>
  <si>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</si>
  <si>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</si>
  <si>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</si>
  <si>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</si>
  <si>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</si>
  <si>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</si>
  <si>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</si>
  <si>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</si>
  <si>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</si>
  <si>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</si>
  <si>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</si>
  <si>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</si>
  <si>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</si>
  <si>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</si>
  <si>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</si>
  <si>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</si>
  <si>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</si>
  <si>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</si>
  <si>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</si>
  <si>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</si>
  <si>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</si>
  <si>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</si>
  <si>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</si>
  <si>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</si>
  <si>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</si>
  <si>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</si>
  <si>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</si>
  <si>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</si>
  <si>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</si>
  <si>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</si>
  <si>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</si>
  <si>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</si>
  <si>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</si>
  <si>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</si>
  <si>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</si>
  <si>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</si>
  <si>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</si>
  <si>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</si>
  <si>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</si>
  <si>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</si>
  <si>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</si>
  <si>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</si>
  <si>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</si>
  <si>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</si>
  <si>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</si>
  <si>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</si>
  <si>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</si>
  <si>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</si>
  <si>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</si>
  <si>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</si>
  <si>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</si>
  <si>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</si>
  <si>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</si>
  <si>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</si>
  <si>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</si>
  <si>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</si>
  <si>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</si>
  <si>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</si>
  <si>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</si>
  <si>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</si>
  <si>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</si>
  <si>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</si>
  <si>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</si>
  <si>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</si>
  <si>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</si>
  <si>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</si>
  <si>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</si>
  <si>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</si>
  <si>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</si>
  <si>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</si>
  <si>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</si>
  <si>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</si>
  <si>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</si>
  <si>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</si>
  <si>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</si>
  <si>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</si>
  <si>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</si>
  <si>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</si>
  <si>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</si>
  <si>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</si>
  <si>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</si>
  <si>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</si>
  <si>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</si>
  <si>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</si>
  <si>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</si>
  <si>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</si>
  <si>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</si>
  <si>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</si>
  <si>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</si>
  <si>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</si>
  <si>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</si>
  <si>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</si>
  <si>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</si>
  <si>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</si>
  <si>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</si>
  <si>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</si>
  <si>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</si>
  <si>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</si>
  <si>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</si>
  <si>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</si>
  <si>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</si>
  <si>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</si>
  <si>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</si>
  <si>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</si>
  <si>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</si>
  <si>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</si>
  <si>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</si>
  <si>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</si>
  <si>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</si>
  <si>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</si>
  <si>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</si>
  <si>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</si>
  <si>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</si>
  <si>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</si>
  <si>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</si>
  <si>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</si>
  <si>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</si>
  <si>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</si>
  <si>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</si>
  <si>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</si>
  <si>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</si>
  <si>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</si>
  <si>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</si>
  <si>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</si>
  <si>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</si>
  <si>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</si>
  <si>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</si>
  <si>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</si>
  <si>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</si>
  <si>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</si>
  <si>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</si>
  <si>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</si>
  <si>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</si>
  <si>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</si>
  <si>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</si>
  <si>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</si>
  <si>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</si>
  <si>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</si>
  <si>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</si>
  <si>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</si>
  <si>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</si>
  <si>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</si>
  <si>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</si>
  <si>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</si>
  <si>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</si>
  <si>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</si>
  <si>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</si>
  <si>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</si>
  <si>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</si>
  <si>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</si>
  <si>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</si>
  <si>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</si>
  <si>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</si>
  <si>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</si>
  <si>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</si>
  <si>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</si>
  <si>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</si>
  <si>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</si>
  <si>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</si>
  <si>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</si>
  <si>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</si>
  <si>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</si>
  <si>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</si>
  <si>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</si>
  <si>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</si>
  <si>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</si>
  <si>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</si>
  <si>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</si>
  <si>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</si>
  <si>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</si>
  <si>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</si>
  <si>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</si>
  <si>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</si>
  <si>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</si>
  <si>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</si>
  <si>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</si>
  <si>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</si>
  <si>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</si>
  <si>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</si>
  <si>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</si>
  <si>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</si>
  <si>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</si>
  <si>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</si>
  <si>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</si>
  <si>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</si>
  <si>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</si>
  <si>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</si>
  <si>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</si>
  <si>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</si>
  <si>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</si>
  <si>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</si>
  <si>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</si>
  <si>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</si>
  <si>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</si>
  <si>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</si>
  <si>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</si>
  <si>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</si>
  <si>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</si>
  <si>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</si>
  <si>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</si>
  <si>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</si>
  <si>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</si>
  <si>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</si>
  <si>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</si>
  <si>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</si>
  <si>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</si>
  <si>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</si>
  <si>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</si>
  <si>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</si>
  <si>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</si>
  <si>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</si>
  <si>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</si>
  <si>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</si>
  <si>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</si>
  <si>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</si>
  <si>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</si>
  <si>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</si>
  <si>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</si>
  <si>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</si>
  <si>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</si>
  <si>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</si>
  <si>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</si>
  <si>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</si>
  <si>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</si>
  <si>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</si>
  <si>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</si>
  <si>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</si>
  <si>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</si>
  <si>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</si>
  <si>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</si>
  <si>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</si>
  <si>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</si>
  <si>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</si>
  <si>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</si>
  <si>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</si>
  <si>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</si>
  <si>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</si>
  <si>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</si>
  <si>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</si>
  <si>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</si>
  <si>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</si>
  <si>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</si>
  <si>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</si>
  <si>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</si>
  <si>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</si>
  <si>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</si>
  <si>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</si>
  <si>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</si>
  <si>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</si>
  <si>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</si>
  <si>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</si>
  <si>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</si>
  <si>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</si>
  <si>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</si>
  <si>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</si>
  <si>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</si>
  <si>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</si>
  <si>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</si>
  <si>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</si>
  <si>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</si>
  <si>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</si>
  <si>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</si>
  <si>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</si>
  <si>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</si>
  <si>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</si>
  <si>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</si>
  <si>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</si>
  <si>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</si>
  <si>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</si>
  <si>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</si>
  <si>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</si>
  <si>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</si>
  <si>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</si>
  <si>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</si>
  <si>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</si>
  <si>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</si>
  <si>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</si>
  <si>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</si>
  <si>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</si>
  <si>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</si>
  <si>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</si>
  <si>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</si>
  <si>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</si>
  <si>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</si>
  <si>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</si>
  <si>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</si>
  <si>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</si>
  <si>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</si>
  <si>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</si>
  <si>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</si>
  <si>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</si>
  <si>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</si>
  <si>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</si>
  <si>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</si>
  <si>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</si>
  <si>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</si>
  <si>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</si>
  <si>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</si>
  <si>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</si>
  <si>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</si>
  <si>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</si>
  <si>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</si>
  <si>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</si>
  <si>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</si>
  <si>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</si>
  <si>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</si>
  <si>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</si>
  <si>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</si>
  <si>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</si>
  <si>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</si>
  <si>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</si>
  <si>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</si>
  <si>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</si>
  <si>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</si>
  <si>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</si>
  <si>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</si>
  <si>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</si>
  <si>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</si>
  <si>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</si>
  <si>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</si>
  <si>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</si>
  <si>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</si>
  <si>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</si>
  <si>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</si>
  <si>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</si>
  <si>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</si>
  <si>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</si>
  <si>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</si>
  <si>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</si>
  <si>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</si>
  <si>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</si>
  <si>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</si>
  <si>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</si>
  <si>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</si>
  <si>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</si>
  <si>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</si>
  <si>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</si>
  <si>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</si>
  <si>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</si>
  <si>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</si>
  <si>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</si>
  <si>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</si>
  <si>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</si>
  <si>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</si>
  <si>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</si>
  <si>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</si>
  <si>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</si>
  <si>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</si>
  <si>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</si>
  <si>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</si>
  <si>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</si>
  <si>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</si>
  <si>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</si>
  <si>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</si>
  <si>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</si>
  <si>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</si>
  <si>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</si>
  <si>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</si>
  <si>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</si>
  <si>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</si>
  <si>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</si>
  <si>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</si>
  <si>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</si>
  <si>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</si>
  <si>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</si>
  <si>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</si>
  <si>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</si>
  <si>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</si>
  <si>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</si>
  <si>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</si>
  <si>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</si>
  <si>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</si>
  <si>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</si>
  <si>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</si>
  <si>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</si>
  <si>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</si>
  <si>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</si>
  <si>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</si>
  <si>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</si>
  <si>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</si>
  <si>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</si>
  <si>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</si>
  <si>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</si>
  <si>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</si>
  <si>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</si>
  <si>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</si>
  <si>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</si>
  <si>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</si>
  <si>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</si>
  <si>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</si>
  <si>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</si>
  <si>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</si>
  <si>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</si>
  <si>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</si>
  <si>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</si>
  <si>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</si>
  <si>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</si>
  <si>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</si>
  <si>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</si>
  <si>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</si>
  <si>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</si>
  <si>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</si>
  <si>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</si>
  <si>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</si>
  <si>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</si>
  <si>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</si>
  <si>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</si>
  <si>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</si>
  <si>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</si>
  <si>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</si>
  <si>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</si>
  <si>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</si>
  <si>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</si>
  <si>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</si>
  <si>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</si>
  <si>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</si>
  <si>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</si>
  <si>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</si>
  <si>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</si>
  <si>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</si>
  <si>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</si>
  <si>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</si>
  <si>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</si>
  <si>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</si>
  <si>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</si>
  <si>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</si>
  <si>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</si>
  <si>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</si>
  <si>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</si>
  <si>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</si>
  <si>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</si>
  <si>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</si>
  <si>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</si>
  <si>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</si>
  <si>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</si>
  <si>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</si>
  <si>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</si>
  <si>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</si>
  <si>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</si>
  <si>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</si>
  <si>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</si>
  <si>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</si>
  <si>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</si>
  <si>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</si>
  <si>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</si>
  <si>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</si>
  <si>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</si>
  <si>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</si>
  <si>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</si>
  <si>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</si>
  <si>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</si>
  <si>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</si>
  <si>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</si>
  <si>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</si>
  <si>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</si>
  <si>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</si>
  <si>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</si>
  <si>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</si>
  <si>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</si>
  <si>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</si>
  <si>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</si>
  <si>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</si>
  <si>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</si>
  <si>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</si>
  <si>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</si>
  <si>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</si>
  <si>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</si>
  <si>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</si>
  <si>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</si>
  <si>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</si>
  <si>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</si>
  <si>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</si>
  <si>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</si>
  <si>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</si>
  <si>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</si>
  <si>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</si>
  <si>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</si>
  <si>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</si>
  <si>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</si>
  <si>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</si>
  <si>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</si>
  <si>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</si>
  <si>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</si>
  <si>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</si>
  <si>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</si>
  <si>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</si>
  <si>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</si>
  <si>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</si>
  <si>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</si>
  <si>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</si>
  <si>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</si>
  <si>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</si>
  <si>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</si>
  <si>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</si>
  <si>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</si>
  <si>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</si>
  <si>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</si>
  <si>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</si>
  <si>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</si>
  <si>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</si>
  <si>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</si>
  <si>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</si>
  <si>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</si>
  <si>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</si>
  <si>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</si>
  <si>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</si>
  <si>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</si>
  <si>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</si>
  <si>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</si>
  <si>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</si>
  <si>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</si>
  <si>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</si>
  <si>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</si>
  <si>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</si>
  <si>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</si>
  <si>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</si>
  <si>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</si>
  <si>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</si>
  <si>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</si>
  <si>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</si>
  <si>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</si>
  <si>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</si>
  <si>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</si>
  <si>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</si>
  <si>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</si>
  <si>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</si>
  <si>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</si>
  <si>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</si>
  <si>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</si>
  <si>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</si>
  <si>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</si>
  <si>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</si>
  <si>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</si>
  <si>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</si>
  <si>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</si>
  <si>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</si>
  <si>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</si>
  <si>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</si>
  <si>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</si>
  <si>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</si>
  <si>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</si>
  <si>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</si>
  <si>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</si>
  <si>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</si>
  <si>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</si>
  <si>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</si>
  <si>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</si>
  <si>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</si>
  <si>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</si>
  <si>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</si>
  <si>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</si>
  <si>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</si>
  <si>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</si>
  <si>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</si>
  <si>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</si>
  <si>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</si>
  <si>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</si>
  <si>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</si>
  <si>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</si>
  <si>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</si>
  <si>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</si>
  <si>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</si>
  <si>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</si>
  <si>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</si>
  <si>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</si>
  <si>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</si>
  <si>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</si>
  <si>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</si>
  <si>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</si>
  <si>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</si>
  <si>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</si>
  <si>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</si>
  <si>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</si>
  <si>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</si>
  <si>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</si>
  <si>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</si>
  <si>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</si>
  <si>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</si>
  <si>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</si>
  <si>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</si>
  <si>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</si>
  <si>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</si>
  <si>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</si>
  <si>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</si>
  <si>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</si>
  <si>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</si>
  <si>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</si>
  <si>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</si>
  <si>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</si>
  <si>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</si>
  <si>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</si>
  <si>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</si>
  <si>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</si>
  <si>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</si>
  <si>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</si>
  <si>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</si>
  <si>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</si>
  <si>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</si>
  <si>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</si>
  <si>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</si>
  <si>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</si>
  <si>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</si>
  <si>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</si>
  <si>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</si>
  <si>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</si>
  <si>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</si>
  <si>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</si>
  <si>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</si>
  <si>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</si>
  <si>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</si>
  <si>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</si>
  <si>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</si>
  <si>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</si>
  <si>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</si>
  <si>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</si>
  <si>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</si>
  <si>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</si>
  <si>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</si>
  <si>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</si>
  <si>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</si>
  <si>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</si>
  <si>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</si>
  <si>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</si>
  <si>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</si>
  <si>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</si>
  <si>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</si>
  <si>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</si>
  <si>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</si>
  <si>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</si>
  <si>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</si>
  <si>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</si>
  <si>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</si>
  <si>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</si>
  <si>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</si>
  <si>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</si>
  <si>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</si>
  <si>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</si>
  <si>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</si>
  <si>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</si>
  <si>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</si>
  <si>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</si>
  <si>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</si>
  <si>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</si>
  <si>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</si>
  <si>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</si>
  <si>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</si>
  <si>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</si>
  <si>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</si>
  <si>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</si>
  <si>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</si>
  <si>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</si>
  <si>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</si>
  <si>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</si>
  <si>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</si>
  <si>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</si>
  <si>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</si>
  <si>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</si>
  <si>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</si>
  <si>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</si>
  <si>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</si>
  <si>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</si>
  <si>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</si>
  <si>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</si>
  <si>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</si>
  <si>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</si>
  <si>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</si>
  <si>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</si>
  <si>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</si>
  <si>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</si>
  <si>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</si>
  <si>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</si>
  <si>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</si>
  <si>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</si>
  <si>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</si>
  <si>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</si>
  <si>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</si>
  <si>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</si>
  <si>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</si>
  <si>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</si>
  <si>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</si>
  <si>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</si>
  <si>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</si>
  <si>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</si>
  <si>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</si>
  <si>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</si>
  <si>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</si>
  <si>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</si>
  <si>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</si>
  <si>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</si>
  <si>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</si>
  <si>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</si>
  <si>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</si>
  <si>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</si>
  <si>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</si>
  <si>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</si>
  <si>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</si>
  <si>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</si>
  <si>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</si>
  <si>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</si>
  <si>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</si>
  <si>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</si>
  <si>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</si>
  <si>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</si>
  <si>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</si>
  <si>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</si>
  <si>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</si>
  <si>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</si>
  <si>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</si>
  <si>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</si>
  <si>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</si>
  <si>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</si>
  <si>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</si>
  <si>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</si>
  <si>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</si>
  <si>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</si>
  <si>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</si>
  <si>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</si>
  <si>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</si>
  <si>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</si>
  <si>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</si>
  <si>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</si>
  <si>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</si>
  <si>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</si>
  <si>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</si>
  <si>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</si>
  <si>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</si>
  <si>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</si>
  <si>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</si>
  <si>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</si>
  <si>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</si>
  <si>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</si>
  <si>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</si>
  <si>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</si>
  <si>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</si>
  <si>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</si>
  <si>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</si>
  <si>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</si>
  <si>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</si>
  <si>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</si>
  <si>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</si>
  <si>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</si>
  <si>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</si>
  <si>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</si>
  <si>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</si>
  <si>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</si>
  <si>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</si>
  <si>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</si>
  <si>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</si>
  <si>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</si>
  <si>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</si>
  <si>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</si>
  <si>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</si>
  <si>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</si>
  <si>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</si>
  <si>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</si>
  <si>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</si>
  <si>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</si>
  <si>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</si>
  <si>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</si>
  <si>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</si>
  <si>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</si>
  <si>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</si>
  <si>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</si>
  <si>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</si>
  <si>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</si>
  <si>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</si>
  <si>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</si>
  <si>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</si>
  <si>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</si>
  <si>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</si>
  <si>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</si>
  <si>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</si>
  <si>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</si>
  <si>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</si>
  <si>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</si>
  <si>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</si>
  <si>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</si>
  <si>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</si>
  <si>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</si>
  <si>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</si>
  <si>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</si>
  <si>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</si>
  <si>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</si>
  <si>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</si>
  <si>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</si>
  <si>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</si>
  <si>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</si>
  <si>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</si>
  <si>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</si>
  <si>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</si>
  <si>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</si>
  <si>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</si>
  <si>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</si>
  <si>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</si>
  <si>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</si>
  <si>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</si>
  <si>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</si>
  <si>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</si>
  <si>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</si>
  <si>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</si>
  <si>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</si>
  <si>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</si>
  <si>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</si>
  <si>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</si>
  <si>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</si>
  <si>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</si>
  <si>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</si>
  <si>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</si>
  <si>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</si>
  <si>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</si>
  <si>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</si>
  <si>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</si>
  <si>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</si>
  <si>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</si>
  <si>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</si>
  <si>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</si>
  <si>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</si>
  <si>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</si>
  <si>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</si>
  <si>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</si>
  <si>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</si>
  <si>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</si>
  <si>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</si>
  <si>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</si>
  <si>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</si>
  <si>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</si>
  <si>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</si>
  <si>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</si>
  <si>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</si>
  <si>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</si>
  <si>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</si>
  <si>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</si>
  <si>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</si>
  <si>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</si>
  <si>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</si>
  <si>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</si>
  <si>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</si>
  <si>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</si>
  <si>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</si>
  <si>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</si>
  <si>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</si>
  <si>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</si>
  <si>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</si>
  <si>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</si>
  <si>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</si>
  <si>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</si>
  <si>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</si>
  <si>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</si>
  <si>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</si>
  <si>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</si>
  <si>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</si>
  <si>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</si>
  <si>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</si>
  <si>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</si>
  <si>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</si>
  <si>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</si>
  <si>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</si>
  <si>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</si>
  <si>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</si>
  <si>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</si>
  <si>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</si>
  <si>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</si>
  <si>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</si>
  <si>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</si>
  <si>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</si>
  <si>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</si>
  <si>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</si>
  <si>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</si>
  <si>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</si>
  <si>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</si>
  <si>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</si>
  <si>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</si>
  <si>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</si>
  <si>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</si>
  <si>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</si>
  <si>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</si>
  <si>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</si>
  <si>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</si>
  <si>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</si>
  <si>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</si>
  <si>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</si>
  <si>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</si>
  <si>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</si>
  <si>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</si>
  <si>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</si>
  <si>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</si>
  <si>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</si>
  <si>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</si>
  <si>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</si>
  <si>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</si>
  <si>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</si>
  <si>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</si>
  <si>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</si>
  <si>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</si>
  <si>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</si>
  <si>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</si>
  <si>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</si>
  <si>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</si>
  <si>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</si>
  <si>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</si>
  <si>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</si>
  <si>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</si>
  <si>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</si>
  <si>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</si>
  <si>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</si>
  <si>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</si>
  <si>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</si>
  <si>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</si>
  <si>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</si>
  <si>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</si>
  <si>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</si>
  <si>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</si>
  <si>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</si>
  <si>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</si>
  <si>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</si>
  <si>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</si>
  <si>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</si>
  <si>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</si>
  <si>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</si>
  <si>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</si>
  <si>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</si>
  <si>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</si>
  <si>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</si>
  <si>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</si>
  <si>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</si>
  <si>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</si>
  <si>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</si>
  <si>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</si>
  <si>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</si>
  <si>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</si>
  <si>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</si>
  <si>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</si>
  <si>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</si>
  <si>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</si>
  <si>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</si>
  <si>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</si>
  <si>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</si>
  <si>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</si>
  <si>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</si>
  <si>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</si>
  <si>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</si>
  <si>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</si>
  <si>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</si>
  <si>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</si>
  <si>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</si>
  <si>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</si>
  <si>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</si>
  <si>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</si>
  <si>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</si>
  <si>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</si>
  <si>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</si>
  <si>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</si>
  <si>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</si>
  <si>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</si>
  <si>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</si>
  <si>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</si>
  <si>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</si>
  <si>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</si>
  <si>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</si>
  <si>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</si>
  <si>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</si>
  <si>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</si>
  <si>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</si>
  <si>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</si>
  <si>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</si>
  <si>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</si>
  <si>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</si>
  <si>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</si>
  <si>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</si>
  <si>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</si>
  <si>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</si>
  <si>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</si>
  <si>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</si>
  <si>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</si>
  <si>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</si>
  <si>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</si>
  <si>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</si>
  <si>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</si>
  <si>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</si>
  <si>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</si>
  <si>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</si>
  <si>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</si>
  <si>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</si>
  <si>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</si>
  <si>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</si>
  <si>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</si>
  <si>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</si>
  <si>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</si>
  <si>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</si>
  <si>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</si>
  <si>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</si>
  <si>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</si>
  <si>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</si>
  <si>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</si>
  <si>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</si>
  <si>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</si>
  <si>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</si>
  <si>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</si>
  <si>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</si>
  <si>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</si>
  <si>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</si>
  <si>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</si>
  <si>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</si>
  <si>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</si>
  <si>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</si>
  <si>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</si>
  <si>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</si>
  <si>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</si>
  <si>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</si>
  <si>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</si>
  <si>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</si>
  <si>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</si>
  <si>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</si>
  <si>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</si>
  <si>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</si>
  <si>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</si>
  <si>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</si>
  <si>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</si>
  <si>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</si>
  <si>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</si>
  <si>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</si>
  <si>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</si>
  <si>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</si>
  <si>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</si>
  <si>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</si>
  <si>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</si>
  <si>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</si>
  <si>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</si>
  <si>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</si>
  <si>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</si>
  <si>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</si>
  <si>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</si>
  <si>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</si>
  <si>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</si>
  <si>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</si>
  <si>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</si>
  <si>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</si>
  <si>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</si>
  <si>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</si>
  <si>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</si>
  <si>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</si>
  <si>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</si>
  <si>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</si>
  <si>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</si>
  <si>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</si>
  <si>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</si>
  <si>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</si>
  <si>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</si>
  <si>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</si>
  <si>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</si>
  <si>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</si>
  <si>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</si>
  <si>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</si>
  <si>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</si>
  <si>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</si>
  <si>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</si>
  <si>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</si>
  <si>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</si>
  <si>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</si>
  <si>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</si>
  <si>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</si>
  <si>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</si>
  <si>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</si>
  <si>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</si>
  <si>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</si>
  <si>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</si>
  <si>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</si>
  <si>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</si>
  <si>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</si>
  <si>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</si>
  <si>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</si>
  <si>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</si>
  <si>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</si>
  <si>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</si>
  <si>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</si>
  <si>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</si>
  <si>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</si>
  <si>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</si>
  <si>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</si>
  <si>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</si>
  <si>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</si>
  <si>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</si>
  <si>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</si>
  <si>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</si>
  <si>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</si>
  <si>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</si>
  <si>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</si>
  <si>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</si>
  <si>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</si>
  <si>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</si>
  <si>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</si>
  <si>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</si>
  <si>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</si>
  <si>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</si>
  <si>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</si>
  <si>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</si>
  <si>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</si>
  <si>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</si>
  <si>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</si>
  <si>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</si>
  <si>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</si>
  <si>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</si>
  <si>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</si>
  <si>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</si>
  <si>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</si>
  <si>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</si>
  <si>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</si>
  <si>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</si>
  <si>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</si>
  <si>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</si>
  <si>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</si>
  <si>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</si>
  <si>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</si>
  <si>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</si>
  <si>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</si>
  <si>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</si>
  <si>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</si>
  <si>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</si>
  <si>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</si>
  <si>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</si>
  <si>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</si>
  <si>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</si>
  <si>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</si>
  <si>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</si>
  <si>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</si>
  <si>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</si>
  <si>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</si>
  <si>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</si>
  <si>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</si>
  <si>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</si>
  <si>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</si>
  <si>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</si>
  <si>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</si>
  <si>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</si>
  <si>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</si>
  <si>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</si>
  <si>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</si>
  <si>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</si>
  <si>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</si>
  <si>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</si>
  <si>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</si>
  <si>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</si>
  <si>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</si>
  <si>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</si>
  <si>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</si>
  <si>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</si>
  <si>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</si>
  <si>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</si>
  <si>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</si>
  <si>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</si>
  <si>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</si>
  <si>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</si>
  <si>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</si>
  <si>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</si>
  <si>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</si>
  <si>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</si>
  <si>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</si>
  <si>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</si>
  <si>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</si>
  <si>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</si>
  <si>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</si>
  <si>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</si>
  <si>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</si>
  <si>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</si>
  <si>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</si>
  <si>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</si>
  <si>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</si>
  <si>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</si>
  <si>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</si>
  <si>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</si>
  <si>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</si>
  <si>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</si>
  <si>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</si>
  <si>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</si>
  <si>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</si>
  <si>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</si>
  <si>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</si>
  <si>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</si>
  <si>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</si>
  <si>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</si>
  <si>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</si>
  <si>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</si>
  <si>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</si>
  <si>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</si>
  <si>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</si>
  <si>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</si>
  <si>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</si>
  <si>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</si>
  <si>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</si>
  <si>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</si>
  <si>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</si>
  <si>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</si>
  <si>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</si>
  <si>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</si>
  <si>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</si>
  <si>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</si>
  <si>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</si>
  <si>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</si>
  <si>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</si>
  <si>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</si>
  <si>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</si>
  <si>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</si>
  <si>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</si>
  <si>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</si>
  <si>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</si>
  <si>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</si>
  <si>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</si>
  <si>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</si>
  <si>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</si>
  <si>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</si>
  <si>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</si>
  <si>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</si>
  <si>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</si>
  <si>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</si>
  <si>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</si>
  <si>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</si>
  <si>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</si>
  <si>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</si>
  <si>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</si>
  <si>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</si>
  <si>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</si>
  <si>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</si>
  <si>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</si>
  <si>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</si>
  <si>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</si>
  <si>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</si>
  <si>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</si>
  <si>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</si>
  <si>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</si>
  <si>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</si>
  <si>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</si>
  <si>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</si>
  <si>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</si>
  <si>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</si>
  <si>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</si>
  <si>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</si>
  <si>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</si>
  <si>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</si>
  <si>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</si>
  <si>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</si>
  <si>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</si>
  <si>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</si>
  <si>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</si>
  <si>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</si>
  <si>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</si>
  <si>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</si>
  <si>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</si>
  <si>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</si>
  <si>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</si>
  <si>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</si>
  <si>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</si>
  <si>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</si>
  <si>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</si>
  <si>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</si>
  <si>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</si>
  <si>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</si>
  <si>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</si>
  <si>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</si>
  <si>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</si>
  <si>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</si>
  <si>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</si>
  <si>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</si>
  <si>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</si>
  <si>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</si>
  <si>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</si>
  <si>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</si>
  <si>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</si>
  <si>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</si>
  <si>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</si>
  <si>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</si>
  <si>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</si>
  <si>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</si>
  <si>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</si>
  <si>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</si>
  <si>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</si>
  <si>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</si>
  <si>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</si>
  <si>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</si>
  <si>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</si>
  <si>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</si>
  <si>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</si>
  <si>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</si>
  <si>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</si>
  <si>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</si>
  <si>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</si>
  <si>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</si>
  <si>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</si>
  <si>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</si>
  <si>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</si>
  <si>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</si>
  <si>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</si>
  <si>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</si>
  <si>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</si>
  <si>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</si>
  <si>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</si>
  <si>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</si>
  <si>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</si>
  <si>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</si>
  <si>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</si>
  <si>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</si>
  <si>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</si>
  <si>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</si>
  <si>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</si>
  <si>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</si>
  <si>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</si>
  <si>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</si>
  <si>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</si>
  <si>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</si>
  <si>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</si>
  <si>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</si>
  <si>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</si>
  <si>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</si>
  <si>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</si>
  <si>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</si>
  <si>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</si>
  <si>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</si>
  <si>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</si>
  <si>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</si>
  <si>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</si>
  <si>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</si>
  <si>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</si>
  <si>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</si>
  <si>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</si>
  <si>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</si>
  <si>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</si>
  <si>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</si>
  <si>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</si>
  <si>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</si>
  <si>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</si>
  <si>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</si>
  <si>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</si>
  <si>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</si>
  <si>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</si>
  <si>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</si>
  <si>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</si>
  <si>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</si>
  <si>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</si>
  <si>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</si>
  <si>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</si>
  <si>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</si>
  <si>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</si>
  <si>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</si>
  <si>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</si>
  <si>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</si>
  <si>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</si>
  <si>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</si>
  <si>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</si>
  <si>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</si>
  <si>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</si>
  <si>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</si>
  <si>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</si>
  <si>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</si>
  <si>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</si>
  <si>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</si>
  <si>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</si>
  <si>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</si>
  <si>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</si>
  <si>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</si>
  <si>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</si>
  <si>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</si>
  <si>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</si>
  <si>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</si>
  <si>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</si>
  <si>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</si>
  <si>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</si>
  <si>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</si>
  <si>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</si>
  <si>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</si>
  <si>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</si>
  <si>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</si>
  <si>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</si>
  <si>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</si>
  <si>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</si>
  <si>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</si>
  <si>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</si>
  <si>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</si>
  <si>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</si>
  <si>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</si>
  <si>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</si>
  <si>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</si>
  <si>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</si>
  <si>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</si>
  <si>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</si>
  <si>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</si>
  <si>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</si>
  <si>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</si>
  <si>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</si>
  <si>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</si>
  <si>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</si>
  <si>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</si>
  <si>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</si>
  <si>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</si>
  <si>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</si>
  <si>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</si>
  <si>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</si>
  <si>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</si>
  <si>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</si>
  <si>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</si>
  <si>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</si>
  <si>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</si>
  <si>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</si>
  <si>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</si>
  <si>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</si>
  <si>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</si>
  <si>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</si>
  <si>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</si>
  <si>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</si>
  <si>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</si>
  <si>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</si>
  <si>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</si>
  <si>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</si>
  <si>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</si>
  <si>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</si>
  <si>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</si>
  <si>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</si>
  <si>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</si>
  <si>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</si>
  <si>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</si>
  <si>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</si>
  <si>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</si>
  <si>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</si>
  <si>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</si>
  <si>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</si>
  <si>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</si>
  <si>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</si>
  <si>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</si>
  <si>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</si>
  <si>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</si>
  <si>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</si>
  <si>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</si>
  <si>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</si>
  <si>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</si>
  <si>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</si>
  <si>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</si>
  <si>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</si>
  <si>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</si>
  <si>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</si>
  <si>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</si>
  <si>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</si>
  <si>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</si>
  <si>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</si>
  <si>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</si>
  <si>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</si>
  <si>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</si>
  <si>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</si>
  <si>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</si>
  <si>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</si>
  <si>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</si>
  <si>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</si>
  <si>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</si>
  <si>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</si>
  <si>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</si>
  <si>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</si>
  <si>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</si>
  <si>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</si>
  <si>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</si>
  <si>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</si>
  <si>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</si>
  <si>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</si>
  <si>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</si>
  <si>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</si>
  <si>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</si>
  <si>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</si>
  <si>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</si>
  <si>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</si>
  <si>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</si>
  <si>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</si>
  <si>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</si>
  <si>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</si>
  <si>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</si>
  <si>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</si>
  <si>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</si>
  <si>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</si>
  <si>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</si>
  <si>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</si>
  <si>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</si>
  <si>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</si>
  <si>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</si>
  <si>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</si>
  <si>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</si>
  <si>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</si>
  <si>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</si>
  <si>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</si>
  <si>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</si>
  <si>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</si>
  <si>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</si>
  <si>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</si>
  <si>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</si>
  <si>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</si>
  <si>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</si>
  <si>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</si>
  <si>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</si>
  <si>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</si>
  <si>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</si>
  <si>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</si>
  <si>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</si>
  <si>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</si>
  <si>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</si>
  <si>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</si>
  <si>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</si>
  <si>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</si>
  <si>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</si>
  <si>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</si>
  <si>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</si>
  <si>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</si>
  <si>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</si>
  <si>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</si>
  <si>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</si>
  <si>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</si>
  <si>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</si>
  <si>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</si>
  <si>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</si>
  <si>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</si>
  <si>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</si>
  <si>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</si>
  <si>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</si>
  <si>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</si>
  <si>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</si>
  <si>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</si>
  <si>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</si>
  <si>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</si>
  <si>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</si>
  <si>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</si>
  <si>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</si>
  <si>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</si>
  <si>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</si>
  <si>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</si>
  <si>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</si>
  <si>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</si>
  <si>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</si>
  <si>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</si>
  <si>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</si>
  <si>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</si>
  <si>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</si>
  <si>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</si>
  <si>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</si>
  <si>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</si>
  <si>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</si>
  <si>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</si>
  <si>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</si>
  <si>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</si>
  <si>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</si>
  <si>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</si>
  <si>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</si>
  <si>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</si>
  <si>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</si>
  <si>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</si>
  <si>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</si>
  <si>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</si>
  <si>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</si>
  <si>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</si>
  <si>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</si>
  <si>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</si>
  <si>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</si>
  <si>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</si>
  <si>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</si>
  <si>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</si>
  <si>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</si>
  <si>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</si>
  <si>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</si>
  <si>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</si>
  <si>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</si>
  <si>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</si>
  <si>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</si>
  <si>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</si>
  <si>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</si>
  <si>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</si>
  <si>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</si>
  <si>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</si>
  <si>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</si>
  <si>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</si>
  <si>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</si>
  <si>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</si>
  <si>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</si>
  <si>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</si>
  <si>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</si>
  <si>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</si>
  <si>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</si>
  <si>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</si>
  <si>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</si>
  <si>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</si>
  <si>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</si>
  <si>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</si>
  <si>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</si>
  <si>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</si>
  <si>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</si>
  <si>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</si>
  <si>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</si>
  <si>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</si>
  <si>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</si>
  <si>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</si>
  <si>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</si>
  <si>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</si>
  <si>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</si>
  <si>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</si>
  <si>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</si>
  <si>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</si>
  <si>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</si>
  <si>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</si>
  <si>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</si>
  <si>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</si>
  <si>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</si>
  <si>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</si>
  <si>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</si>
  <si>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</si>
  <si>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</si>
  <si>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</si>
  <si>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</si>
  <si>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</si>
  <si>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</si>
  <si>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</si>
  <si>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</si>
  <si>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</si>
  <si>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</si>
  <si>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</si>
  <si>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</si>
  <si>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</si>
  <si>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</si>
  <si>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</si>
  <si>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</si>
  <si>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</si>
  <si>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</si>
  <si>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</si>
  <si>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</si>
  <si>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</si>
  <si>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</si>
  <si>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</si>
  <si>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</si>
  <si>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</si>
  <si>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</si>
  <si>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</si>
  <si>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</si>
  <si>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</si>
  <si>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</si>
  <si>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</si>
  <si>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</si>
  <si>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</si>
  <si>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</si>
  <si>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</si>
  <si>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</si>
  <si>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</si>
  <si>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</si>
  <si>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</si>
  <si>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</si>
  <si>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</si>
  <si>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</si>
  <si>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</si>
  <si>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</si>
  <si>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</si>
  <si>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</si>
  <si>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</si>
  <si>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</si>
  <si>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</si>
  <si>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</si>
  <si>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</si>
  <si>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</si>
  <si>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</si>
  <si>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</si>
  <si>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</si>
  <si>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</si>
  <si>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</si>
  <si>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</si>
  <si>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</si>
  <si>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</si>
  <si>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</si>
  <si>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</si>
  <si>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</si>
  <si>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</si>
  <si>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</si>
  <si>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</si>
  <si>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</si>
  <si>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</si>
  <si>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</si>
  <si>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</si>
  <si>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</si>
  <si>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</si>
  <si>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</si>
  <si>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</si>
  <si>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</si>
  <si>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</si>
  <si>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</si>
  <si>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</si>
  <si>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</si>
  <si>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</si>
  <si>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</si>
  <si>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</si>
  <si>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</si>
  <si>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</si>
  <si>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</si>
  <si>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</si>
  <si>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</si>
  <si>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</si>
  <si>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</si>
  <si>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</si>
  <si>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</si>
  <si>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</si>
  <si>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</si>
  <si>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</si>
  <si>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</si>
  <si>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</si>
  <si>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</si>
  <si>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</si>
  <si>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</si>
  <si>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</si>
  <si>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</si>
  <si>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</si>
  <si>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</si>
  <si>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</si>
  <si>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</si>
  <si>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</si>
  <si>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</si>
  <si>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</si>
  <si>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</si>
  <si>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</si>
  <si>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</si>
  <si>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</si>
  <si>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</si>
  <si>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</si>
  <si>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</si>
  <si>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</si>
  <si>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</si>
  <si>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</si>
  <si>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</si>
  <si>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</si>
  <si>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</si>
  <si>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</si>
  <si>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</si>
  <si>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</si>
  <si>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</si>
  <si>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</si>
  <si>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</si>
  <si>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</si>
  <si>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</si>
  <si>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</si>
  <si>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</si>
  <si>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</si>
  <si>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</si>
  <si>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</si>
  <si>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</si>
  <si>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</si>
  <si>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</si>
  <si>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</si>
  <si>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</si>
  <si>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</si>
  <si>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</si>
  <si>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</si>
  <si>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</si>
  <si>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</si>
  <si>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</si>
  <si>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</si>
  <si>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</si>
  <si>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</si>
  <si>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</si>
  <si>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</si>
  <si>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</si>
  <si>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</si>
  <si>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</si>
  <si>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</si>
  <si>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</si>
  <si>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</si>
  <si>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</si>
  <si>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</si>
  <si>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</si>
  <si>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</si>
  <si>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</si>
  <si>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</si>
  <si>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</si>
  <si>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</si>
  <si>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</si>
  <si>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</si>
  <si>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</si>
  <si>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</si>
  <si>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</si>
  <si>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</si>
  <si>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</si>
  <si>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</si>
  <si>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</si>
  <si>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</si>
  <si>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</si>
  <si>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</si>
  <si>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</si>
  <si>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</si>
  <si>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</si>
  <si>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</si>
  <si>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</si>
  <si>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</si>
  <si>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</si>
  <si>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</si>
  <si>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</si>
  <si>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</si>
  <si>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</si>
  <si>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</si>
  <si>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</si>
  <si>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</si>
  <si>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</si>
  <si>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</si>
  <si>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</si>
  <si>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</si>
  <si>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</si>
  <si>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</si>
  <si>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</si>
  <si>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</si>
  <si>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</si>
  <si>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</si>
  <si>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</si>
  <si>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</si>
  <si>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</si>
  <si>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</si>
  <si>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</si>
  <si>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</si>
  <si>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</si>
  <si>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</si>
  <si>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</si>
  <si>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</si>
  <si>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</si>
  <si>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</si>
  <si>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</si>
  <si>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</si>
  <si>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</si>
  <si>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</si>
  <si>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</si>
  <si>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</si>
  <si>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</si>
  <si>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</si>
  <si>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</si>
  <si>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</si>
  <si>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</si>
  <si>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</si>
  <si>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</si>
  <si>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</si>
  <si>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</si>
  <si>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</si>
  <si>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</si>
  <si>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</si>
  <si>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</si>
  <si>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</si>
  <si>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</si>
  <si>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</si>
  <si>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</si>
  <si>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</si>
  <si>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</si>
  <si>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</si>
  <si>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</si>
  <si>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</si>
  <si>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</si>
  <si>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</si>
  <si>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</si>
  <si>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</si>
  <si>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</si>
  <si>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</si>
  <si>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</si>
  <si>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</si>
  <si>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</si>
  <si>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</si>
  <si>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</si>
  <si>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</si>
  <si>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</si>
  <si>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</si>
  <si>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</si>
  <si>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</si>
  <si>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</si>
  <si>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</si>
  <si>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</si>
  <si>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</si>
  <si>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</si>
  <si>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</si>
  <si>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</si>
  <si>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</si>
  <si>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</si>
  <si>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</si>
  <si>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</si>
  <si>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</si>
  <si>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</si>
  <si>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</si>
  <si>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</si>
  <si>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</si>
  <si>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</si>
  <si>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</si>
  <si>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</si>
  <si>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</si>
  <si>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</si>
  <si>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</si>
  <si>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</si>
  <si>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</si>
  <si>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</si>
  <si>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</si>
  <si>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</si>
  <si>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</si>
  <si>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</si>
  <si>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</si>
  <si>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</si>
  <si>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</si>
  <si>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</si>
  <si>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</si>
  <si>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</si>
  <si>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</si>
  <si>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</si>
  <si>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</si>
  <si>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</si>
  <si>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</si>
  <si>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</si>
  <si>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</si>
  <si>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</si>
  <si>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</si>
  <si>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</si>
  <si>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</si>
  <si>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</si>
  <si>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</si>
  <si>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</si>
  <si>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</si>
  <si>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</si>
  <si>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</si>
  <si>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</si>
  <si>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</si>
  <si>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</si>
  <si>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</si>
  <si>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</si>
  <si>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</si>
  <si>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</si>
  <si>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</si>
  <si>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</si>
  <si>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</si>
  <si>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</si>
  <si>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</si>
  <si>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</si>
  <si>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</si>
  <si>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</si>
  <si>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</si>
  <si>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</si>
  <si>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</si>
  <si>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</si>
  <si>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</si>
  <si>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</si>
  <si>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</si>
  <si>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</si>
  <si>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</si>
  <si>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</si>
  <si>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</si>
  <si>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</si>
  <si>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</si>
  <si>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</si>
  <si>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</si>
  <si>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</si>
  <si>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</si>
  <si>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</si>
  <si>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</si>
  <si>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</si>
  <si>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</si>
  <si>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</si>
  <si>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</si>
  <si>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</si>
  <si>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</si>
  <si>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</si>
  <si>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</si>
  <si>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</si>
  <si>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</si>
  <si>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</si>
  <si>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</si>
  <si>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</si>
  <si>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</si>
  <si>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</si>
  <si>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</si>
  <si>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</si>
  <si>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</si>
  <si>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</si>
  <si>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</si>
  <si>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</si>
  <si>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</si>
  <si>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</si>
  <si>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</si>
  <si>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</si>
  <si>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</si>
  <si>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</si>
  <si>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</si>
  <si>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</si>
  <si>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</si>
  <si>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</si>
  <si>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</si>
  <si>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</si>
  <si>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</si>
  <si>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</si>
  <si>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</si>
  <si>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</si>
  <si>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</si>
  <si>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</si>
  <si>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</si>
  <si>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</si>
  <si>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</si>
  <si>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</si>
  <si>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</si>
  <si>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</si>
  <si>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</si>
  <si>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</si>
  <si>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</si>
  <si>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</si>
  <si>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</si>
  <si>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</si>
  <si>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</si>
  <si>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</si>
  <si>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</si>
  <si>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</si>
  <si>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</si>
  <si>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</si>
  <si>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</si>
  <si>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</si>
  <si>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</si>
  <si>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</si>
  <si>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</si>
  <si>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</si>
  <si>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</si>
  <si>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</si>
  <si>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</si>
  <si>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</si>
  <si>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</si>
  <si>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</si>
  <si>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</si>
  <si>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</si>
  <si>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</si>
  <si>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</si>
  <si>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</si>
  <si>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</si>
  <si>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</si>
  <si>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</si>
  <si>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</si>
  <si>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</si>
  <si>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</si>
  <si>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</si>
  <si>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</si>
  <si>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</si>
  <si>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</si>
  <si>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</si>
  <si>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</si>
  <si>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</si>
  <si>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</si>
  <si>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</si>
  <si>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</si>
  <si>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</si>
  <si>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</si>
  <si>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</si>
  <si>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</si>
  <si>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</si>
  <si>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</si>
  <si>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</si>
  <si>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</si>
  <si>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</si>
  <si>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</si>
  <si>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</si>
  <si>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</si>
  <si>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</si>
  <si>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</si>
  <si>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</si>
  <si>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</si>
  <si>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</si>
  <si>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</si>
  <si>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</si>
  <si>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</si>
  <si>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</si>
  <si>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</si>
  <si>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</si>
  <si>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</si>
  <si>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</si>
  <si>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</si>
  <si>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</si>
  <si>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</si>
  <si>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</si>
  <si>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</si>
  <si>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</si>
  <si>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</si>
  <si>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</si>
  <si>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</si>
  <si>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</si>
  <si>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</si>
  <si>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</si>
  <si>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</si>
  <si>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</si>
  <si>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</si>
  <si>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</si>
  <si>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</si>
  <si>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</si>
  <si>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</si>
  <si>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</si>
  <si>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</si>
  <si>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</si>
  <si>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</si>
  <si>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</si>
  <si>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</si>
  <si>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</si>
  <si>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</si>
  <si>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</si>
  <si>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</si>
  <si>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</si>
  <si>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</si>
  <si>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</si>
  <si>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</si>
  <si>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</si>
  <si>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</si>
  <si>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</si>
  <si>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</si>
  <si>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</si>
  <si>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</si>
  <si>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</si>
  <si>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</si>
  <si>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</si>
  <si>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</si>
  <si>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</si>
  <si>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</si>
  <si>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</si>
  <si>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</si>
  <si>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</si>
  <si>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</si>
  <si>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</si>
  <si>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</si>
  <si>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</si>
  <si>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</si>
  <si>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</si>
  <si>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</si>
  <si>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</si>
  <si>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</si>
  <si>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</si>
  <si>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</si>
  <si>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</si>
  <si>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</si>
  <si>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</si>
  <si>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</si>
  <si>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</si>
  <si>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</si>
  <si>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</si>
  <si>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</si>
  <si>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</si>
  <si>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</si>
  <si>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</si>
  <si>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</si>
  <si>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</si>
  <si>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</si>
  <si>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</si>
  <si>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</si>
  <si>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</si>
  <si>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</si>
  <si>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</si>
  <si>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</si>
  <si>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</si>
  <si>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</si>
  <si>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</si>
  <si>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</si>
  <si>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</si>
  <si>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</si>
  <si>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</si>
  <si>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</si>
  <si>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</si>
  <si>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</si>
  <si>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</si>
  <si>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</si>
  <si>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</si>
  <si>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</si>
  <si>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</si>
  <si>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</si>
  <si>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</si>
  <si>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</si>
  <si>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</si>
  <si>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</si>
  <si>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</si>
  <si>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</si>
  <si>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</si>
  <si>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</si>
  <si>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</si>
  <si>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</si>
  <si>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</si>
  <si>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</si>
  <si>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</si>
  <si>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</si>
  <si>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</si>
  <si>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</si>
  <si>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</si>
  <si>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</si>
  <si>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</si>
  <si>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</si>
  <si>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</si>
  <si>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</si>
  <si>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</si>
  <si>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</si>
  <si>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</si>
  <si>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</si>
  <si>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</si>
  <si>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</si>
  <si>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</si>
  <si>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</si>
  <si>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</si>
  <si>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</si>
  <si>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</si>
  <si>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</si>
  <si>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</si>
  <si>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</si>
  <si>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</si>
  <si>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</si>
  <si>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</si>
  <si>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</si>
  <si>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</si>
  <si>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</si>
  <si>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</si>
  <si>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</si>
  <si>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</si>
  <si>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</si>
  <si>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</si>
  <si>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</si>
  <si>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</si>
  <si>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</si>
  <si>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</si>
  <si>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</si>
  <si>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</si>
  <si>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</si>
  <si>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</si>
  <si>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</si>
  <si>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</si>
  <si>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</si>
  <si>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</si>
  <si>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</si>
  <si>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</si>
  <si>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</si>
  <si>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</si>
  <si>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</si>
  <si>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</si>
  <si>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</si>
  <si>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</si>
  <si>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</si>
  <si>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</si>
  <si>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</si>
  <si>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</si>
  <si>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</si>
  <si>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</si>
  <si>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</si>
  <si>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</si>
  <si>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</si>
  <si>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</si>
  <si>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</si>
  <si>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</si>
  <si>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</si>
  <si>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</si>
  <si>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</si>
  <si>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</si>
  <si>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</si>
  <si>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</si>
  <si>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</si>
  <si>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</si>
  <si>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</si>
  <si>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</si>
  <si>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</si>
  <si>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</si>
  <si>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</si>
  <si>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</si>
  <si>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</si>
  <si>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</si>
  <si>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</si>
  <si>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</si>
  <si>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</si>
  <si>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</si>
  <si>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</si>
  <si>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</si>
  <si>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</si>
  <si>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</si>
  <si>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</si>
  <si>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</si>
  <si>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</si>
  <si>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</si>
  <si>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</si>
  <si>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</si>
  <si>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</si>
  <si>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</si>
  <si>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</si>
  <si>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</si>
  <si>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</si>
  <si>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</si>
  <si>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</si>
  <si>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</si>
  <si>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</si>
  <si>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</si>
  <si>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</si>
  <si>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</si>
  <si>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</si>
  <si>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</si>
  <si>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</si>
  <si>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</si>
  <si>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</si>
  <si>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</si>
  <si>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</si>
  <si>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</si>
  <si>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</si>
  <si>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</si>
  <si>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</si>
  <si>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</si>
  <si>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</si>
  <si>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</si>
  <si>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</si>
  <si>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</si>
  <si>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</si>
  <si>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</si>
  <si>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</si>
  <si>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</si>
  <si>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</si>
  <si>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</si>
  <si>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</si>
  <si>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</si>
  <si>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</si>
  <si>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</si>
  <si>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</si>
  <si>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</si>
  <si>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</si>
  <si>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</si>
  <si>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</si>
  <si>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</si>
  <si>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</si>
  <si>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</si>
  <si>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</si>
  <si>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</si>
  <si>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</si>
  <si>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</si>
  <si>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</si>
  <si>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</si>
  <si>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</si>
  <si>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</si>
  <si>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</si>
  <si>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</si>
  <si>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</si>
  <si>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</si>
  <si>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</si>
  <si>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</si>
  <si>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</si>
  <si>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</si>
  <si>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</si>
  <si>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</si>
  <si>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</si>
  <si>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</si>
  <si>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</si>
  <si>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</si>
  <si>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</si>
  <si>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</si>
  <si>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</si>
  <si>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</si>
  <si>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</si>
  <si>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</si>
  <si>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</si>
  <si>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</si>
  <si>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</si>
  <si>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</si>
  <si>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</si>
  <si>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</si>
  <si>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</si>
  <si>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</si>
  <si>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</si>
  <si>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</si>
  <si>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</si>
  <si>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</si>
  <si>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</si>
  <si>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</si>
  <si>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</si>
  <si>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</si>
  <si>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</si>
  <si>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</si>
  <si>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</si>
  <si>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</si>
  <si>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</si>
  <si>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</si>
  <si>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</si>
  <si>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</si>
  <si>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</si>
  <si>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</si>
  <si>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</si>
  <si>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</si>
  <si>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</si>
  <si>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</si>
  <si>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</si>
  <si>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</si>
  <si>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</si>
  <si>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</si>
  <si>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</si>
  <si>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</si>
  <si>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</si>
  <si>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</si>
  <si>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</si>
  <si>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</si>
  <si>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</si>
  <si>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</si>
  <si>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</si>
  <si>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</si>
  <si>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</si>
  <si>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</si>
  <si>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</si>
  <si>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</si>
  <si>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</si>
  <si>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</si>
  <si>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</si>
  <si>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</si>
  <si>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</si>
  <si>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</si>
  <si>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</si>
  <si>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</si>
  <si>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</si>
  <si>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</si>
  <si>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</si>
  <si>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</si>
  <si>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</si>
  <si>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</si>
  <si>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</si>
  <si>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</si>
  <si>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</si>
  <si>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</si>
  <si>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</si>
  <si>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</si>
  <si>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</si>
  <si>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</si>
  <si>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</si>
  <si>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</si>
  <si>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</si>
  <si>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</si>
  <si>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</si>
  <si>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</si>
  <si>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</si>
  <si>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</si>
  <si>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</si>
  <si>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</si>
  <si>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</si>
  <si>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</si>
  <si>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</si>
  <si>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</si>
  <si>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</si>
  <si>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</si>
  <si>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</si>
  <si>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</si>
  <si>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</si>
  <si>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</si>
  <si>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</si>
  <si>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</si>
  <si>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</si>
  <si>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</si>
  <si>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</si>
  <si>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</si>
  <si>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</si>
  <si>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</si>
  <si>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</si>
  <si>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</si>
  <si>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</si>
  <si>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</si>
  <si>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</si>
  <si>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</si>
  <si>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</si>
  <si>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</si>
  <si>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</si>
  <si>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</si>
  <si>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</si>
  <si>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</si>
  <si>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</si>
  <si>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</si>
  <si>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</si>
  <si>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</si>
  <si>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</si>
  <si>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</si>
  <si>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</si>
  <si>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</si>
  <si>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</si>
  <si>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</si>
  <si>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</si>
  <si>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</si>
  <si>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</si>
  <si>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</si>
  <si>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</si>
  <si>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</si>
  <si>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</si>
  <si>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</si>
  <si>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</si>
  <si>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</si>
  <si>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</si>
  <si>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</si>
  <si>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</si>
  <si>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</si>
  <si>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</si>
  <si>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</si>
  <si>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</si>
  <si>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</si>
  <si>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</si>
  <si>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</si>
  <si>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</si>
  <si>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</si>
  <si>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</si>
  <si>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</si>
  <si>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</si>
  <si>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</si>
  <si>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</si>
  <si>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</si>
  <si>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</si>
  <si>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</si>
  <si>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</si>
  <si>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</si>
  <si>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</si>
  <si>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</si>
  <si>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</si>
  <si>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</si>
  <si>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</si>
  <si>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</si>
  <si>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</si>
  <si>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</si>
  <si>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</si>
  <si>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</si>
  <si>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</si>
  <si>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</si>
  <si>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</si>
  <si>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</si>
  <si>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</si>
  <si>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</si>
  <si>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</si>
  <si>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</si>
  <si>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</si>
  <si>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</si>
  <si>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</si>
  <si>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</si>
  <si>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</si>
  <si>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</si>
  <si>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</si>
  <si>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</si>
  <si>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</si>
  <si>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</si>
  <si>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</si>
  <si>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</si>
  <si>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</si>
  <si>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</si>
  <si>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</si>
  <si>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</si>
  <si>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</si>
  <si>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</si>
  <si>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</si>
  <si>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</si>
  <si>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</si>
  <si>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</si>
  <si>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</si>
  <si>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</si>
  <si>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</si>
  <si>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</si>
  <si>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</si>
  <si>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</si>
  <si>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</si>
  <si>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</si>
  <si>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</si>
  <si>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</si>
  <si>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</si>
  <si>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</si>
  <si>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</si>
  <si>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</si>
  <si>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</si>
  <si>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</si>
  <si>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</si>
  <si>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</si>
  <si>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</si>
  <si>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</si>
  <si>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</si>
  <si>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</si>
  <si>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</si>
  <si>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</si>
  <si>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</si>
  <si>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</si>
  <si>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</si>
  <si>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</si>
  <si>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</si>
  <si>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</si>
  <si>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</si>
  <si>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</si>
  <si>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</si>
  <si>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</si>
  <si>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</si>
  <si>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</si>
  <si>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</si>
  <si>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</si>
  <si>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</si>
  <si>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</si>
  <si>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</si>
  <si>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</si>
  <si>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</si>
  <si>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</si>
  <si>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</si>
  <si>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</si>
  <si>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</si>
  <si>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</si>
  <si>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</si>
  <si>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</si>
  <si>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</si>
  <si>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</si>
  <si>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</si>
  <si>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</si>
  <si>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</si>
  <si>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</si>
  <si>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</si>
  <si>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</si>
  <si>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</si>
  <si>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</si>
  <si>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</si>
  <si>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</si>
  <si>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</si>
  <si>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</si>
  <si>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</si>
  <si>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</si>
  <si>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</si>
  <si>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</si>
  <si>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</si>
  <si>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</si>
  <si>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</si>
  <si>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</si>
  <si>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</si>
  <si>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</si>
  <si>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</si>
  <si>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</si>
  <si>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</si>
  <si>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</si>
  <si>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</si>
  <si>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</si>
  <si>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</si>
  <si>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</si>
  <si>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</si>
  <si>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</si>
  <si>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</si>
  <si>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</si>
  <si>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</si>
  <si>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</si>
  <si>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</si>
  <si>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</si>
  <si>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</si>
  <si>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</si>
  <si>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</si>
  <si>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</si>
  <si>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</si>
  <si>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</si>
  <si>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</si>
  <si>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</si>
  <si>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</si>
  <si>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</si>
  <si>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</si>
  <si>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</si>
  <si>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</si>
  <si>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</si>
  <si>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</si>
  <si>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</si>
  <si>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</si>
  <si>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</si>
  <si>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</si>
  <si>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</si>
  <si>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</si>
  <si>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</si>
  <si>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</si>
  <si>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</si>
  <si>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</si>
  <si>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</si>
  <si>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</si>
  <si>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</si>
  <si>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</si>
  <si>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</si>
  <si>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</si>
  <si>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</si>
  <si>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</si>
  <si>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</si>
  <si>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</si>
  <si>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</si>
  <si>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</si>
  <si>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</si>
  <si>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</si>
  <si>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</si>
  <si>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</si>
  <si>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</si>
  <si>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</si>
  <si>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</si>
  <si>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</si>
  <si>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</si>
  <si>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</si>
  <si>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</si>
  <si>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</si>
  <si>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</si>
  <si>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</si>
  <si>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</si>
  <si>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</si>
  <si>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</si>
  <si>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</si>
  <si>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</si>
  <si>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</si>
  <si>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</si>
  <si>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</si>
  <si>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</si>
  <si>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</si>
  <si>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</si>
  <si>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</si>
  <si>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</si>
  <si>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</si>
  <si>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</si>
  <si>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</si>
  <si>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</si>
  <si>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</si>
  <si>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</si>
  <si>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</si>
  <si>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</si>
  <si>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</si>
  <si>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</si>
  <si>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</si>
  <si>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</si>
  <si>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</si>
  <si>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</si>
  <si>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</si>
  <si>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</si>
  <si>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</si>
  <si>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</si>
  <si>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</si>
  <si>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</si>
  <si>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</si>
  <si>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</si>
  <si>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</si>
  <si>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</si>
  <si>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</si>
  <si>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</si>
  <si>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</si>
  <si>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</si>
  <si>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</si>
  <si>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</si>
  <si>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</si>
  <si>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</si>
  <si>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</si>
  <si>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</si>
  <si>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</si>
  <si>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</si>
  <si>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</si>
  <si>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</si>
  <si>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</si>
  <si>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</si>
  <si>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</si>
  <si>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</si>
  <si>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</si>
  <si>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</si>
  <si>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</si>
  <si>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</si>
  <si>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</si>
  <si>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</si>
  <si>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</si>
  <si>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</si>
  <si>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</si>
  <si>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</si>
  <si>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</si>
  <si>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</si>
  <si>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</si>
  <si>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</si>
  <si>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</si>
  <si>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</si>
  <si>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</si>
  <si>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</si>
  <si>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</si>
  <si>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</si>
  <si>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</si>
  <si>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</si>
  <si>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</si>
  <si>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</si>
  <si>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</si>
  <si>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</si>
  <si>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</si>
  <si>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</si>
  <si>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</si>
  <si>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</si>
  <si>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</si>
  <si>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</si>
  <si>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</si>
  <si>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</si>
  <si>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</si>
  <si>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</si>
  <si>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</si>
  <si>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</si>
  <si>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</si>
  <si>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</si>
  <si>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</si>
  <si>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</si>
  <si>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</si>
  <si>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</si>
  <si>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</si>
  <si>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</si>
  <si>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</si>
  <si>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</si>
  <si>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</si>
  <si>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</si>
  <si>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</si>
  <si>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</si>
  <si>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</si>
  <si>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</si>
  <si>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</si>
  <si>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</si>
  <si>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</si>
  <si>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</si>
  <si>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</si>
  <si>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</si>
  <si>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</si>
  <si>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</si>
  <si>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</si>
  <si>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</si>
  <si>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</si>
  <si>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</si>
  <si>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</si>
  <si>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</si>
  <si>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</si>
  <si>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</si>
  <si>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</si>
  <si>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</si>
  <si>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</si>
  <si>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</si>
  <si>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</si>
  <si>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</si>
  <si>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</si>
  <si>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</si>
  <si>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</si>
  <si>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</si>
  <si>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</si>
  <si>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</si>
  <si>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</si>
  <si>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</si>
  <si>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</si>
  <si>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</si>
  <si>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</si>
  <si>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</si>
  <si>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</si>
  <si>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</si>
  <si>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</si>
  <si>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</si>
  <si>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</si>
  <si>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</si>
  <si>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</si>
  <si>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</si>
  <si>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</si>
  <si>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</si>
  <si>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</si>
  <si>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</si>
  <si>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</si>
  <si>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</si>
  <si>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</si>
  <si>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</si>
  <si>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</si>
  <si>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</si>
  <si>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</si>
  <si>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</si>
  <si>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</si>
  <si>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</si>
  <si>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</si>
  <si>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</si>
  <si>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</si>
  <si>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</si>
  <si>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</si>
  <si>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</si>
  <si>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</si>
  <si>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</si>
  <si>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</si>
  <si>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</si>
  <si>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</si>
  <si>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</si>
  <si>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</si>
  <si>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</si>
  <si>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</si>
  <si>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</si>
  <si>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</si>
  <si>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</si>
  <si>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</si>
  <si>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</si>
  <si>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</si>
  <si>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</si>
  <si>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</si>
  <si>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</si>
  <si>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</si>
  <si>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</si>
  <si>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</si>
  <si>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</si>
  <si>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</si>
  <si>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</si>
  <si>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</si>
  <si>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</si>
  <si>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</si>
  <si>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</si>
  <si>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</si>
  <si>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</si>
  <si>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</si>
  <si>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</si>
  <si>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</si>
  <si>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</si>
  <si>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</si>
  <si>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</si>
  <si>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</si>
  <si>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</si>
  <si>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</si>
  <si>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</si>
  <si>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</si>
  <si>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</si>
  <si>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</si>
  <si>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</si>
  <si>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</si>
  <si>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</si>
  <si>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</si>
  <si>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</si>
  <si>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</si>
  <si>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</si>
  <si>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</si>
  <si>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</si>
  <si>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</si>
  <si>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</si>
  <si>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</si>
  <si>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</si>
  <si>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</si>
  <si>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</si>
  <si>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</si>
  <si>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</si>
  <si>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</si>
  <si>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</si>
  <si>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</si>
  <si>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</si>
  <si>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</si>
  <si>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</si>
  <si>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</si>
  <si>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</si>
  <si>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</si>
  <si>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</si>
  <si>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</si>
  <si>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</si>
  <si>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</si>
  <si>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</si>
  <si>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</si>
  <si>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</si>
  <si>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</si>
  <si>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</si>
  <si>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</si>
  <si>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</si>
  <si>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</si>
  <si>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</si>
  <si>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</si>
  <si>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</si>
  <si>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</si>
  <si>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</si>
  <si>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</si>
  <si>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</si>
  <si>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</si>
  <si>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</si>
  <si>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</si>
  <si>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</si>
  <si>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</si>
  <si>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</si>
  <si>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</si>
  <si>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</si>
  <si>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</si>
  <si>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</si>
  <si>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</si>
  <si>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</si>
  <si>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</si>
  <si>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</si>
  <si>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</si>
  <si>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</si>
  <si>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</si>
  <si>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</si>
  <si>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</si>
  <si>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</si>
  <si>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</si>
  <si>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</si>
  <si>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</si>
  <si>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</si>
  <si>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</si>
  <si>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</si>
  <si>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</si>
  <si>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</si>
  <si>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</si>
  <si>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</si>
  <si>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</si>
  <si>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</si>
  <si>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</si>
  <si>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</si>
  <si>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</si>
  <si>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</si>
  <si>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</si>
  <si>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</si>
  <si>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</si>
  <si>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</si>
  <si>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</si>
  <si>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</si>
  <si>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</si>
  <si>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</si>
  <si>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</si>
  <si>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</si>
  <si>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</si>
  <si>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</si>
  <si>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</si>
  <si>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</si>
  <si>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</si>
  <si>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</si>
  <si>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</si>
  <si>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</si>
  <si>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</si>
  <si>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</si>
  <si>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</si>
  <si>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</si>
  <si>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</si>
  <si>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</si>
  <si>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</si>
  <si>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</si>
  <si>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</si>
  <si>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</si>
  <si>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</si>
  <si>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</si>
  <si>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</si>
  <si>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</si>
  <si>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</si>
  <si>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</si>
  <si>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</si>
  <si>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</si>
  <si>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</si>
  <si>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</si>
  <si>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</si>
  <si>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</si>
  <si>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</si>
  <si>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</si>
  <si>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</si>
  <si>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</si>
  <si>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</si>
  <si>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</si>
  <si>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</si>
  <si>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</si>
  <si>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</si>
  <si>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</si>
  <si>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</si>
  <si>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</si>
  <si>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</si>
  <si>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</si>
  <si>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</si>
  <si>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</si>
  <si>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</si>
  <si>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</si>
  <si>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</si>
  <si>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</si>
  <si>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</si>
  <si>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</si>
  <si>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</si>
  <si>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</si>
  <si>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</si>
  <si>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</si>
  <si>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</si>
  <si>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</si>
  <si>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</si>
  <si>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</si>
  <si>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</si>
  <si>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</si>
  <si>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</si>
  <si>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</si>
  <si>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</si>
  <si>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</si>
  <si>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</si>
  <si>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</si>
  <si>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</si>
  <si>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</si>
  <si>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</si>
  <si>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</si>
  <si>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</si>
  <si>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</si>
  <si>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</si>
  <si>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</si>
  <si>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</si>
  <si>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</si>
  <si>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</si>
  <si>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</si>
  <si>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</si>
  <si>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</si>
  <si>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</si>
  <si>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</si>
  <si>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</si>
  <si>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</si>
  <si>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</si>
  <si>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</si>
  <si>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</si>
  <si>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</si>
  <si>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</si>
  <si>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</si>
  <si>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</si>
  <si>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</si>
  <si>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</si>
  <si>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</si>
  <si>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</si>
  <si>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</si>
  <si>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</si>
  <si>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</si>
  <si>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</si>
  <si>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</si>
  <si>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</si>
  <si>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</si>
  <si>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</si>
  <si>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</si>
  <si>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</si>
  <si>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</si>
  <si>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</si>
  <si>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</si>
  <si>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</si>
  <si>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</si>
  <si>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</si>
  <si>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</si>
  <si>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</si>
  <si>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</si>
  <si>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</si>
  <si>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</si>
  <si>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</si>
  <si>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</si>
  <si>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</si>
  <si>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</si>
  <si>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</si>
  <si>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</si>
  <si>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</si>
  <si>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</si>
  <si>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</si>
  <si>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</si>
  <si>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</si>
  <si>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</si>
  <si>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</si>
  <si>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</si>
  <si>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</si>
  <si>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</si>
  <si>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</si>
  <si>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</si>
  <si>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</si>
  <si>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</si>
  <si>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</si>
  <si>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</si>
  <si>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</si>
  <si>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</si>
  <si>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</si>
  <si>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</si>
  <si>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</si>
  <si>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</si>
  <si>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</si>
  <si>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</si>
  <si>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</si>
  <si>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</si>
  <si>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</si>
  <si>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</si>
  <si>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</si>
  <si>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</si>
  <si>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</si>
  <si>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</si>
  <si>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</si>
  <si>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</si>
  <si>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</si>
  <si>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</si>
  <si>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</si>
  <si>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</si>
  <si>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</si>
  <si>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</si>
  <si>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</si>
  <si>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</si>
  <si>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</si>
  <si>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</si>
  <si>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</si>
  <si>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</si>
  <si>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</si>
  <si>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</si>
  <si>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</si>
  <si>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</si>
  <si>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</si>
  <si>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</si>
  <si>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</si>
  <si>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</si>
  <si>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</si>
  <si>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</si>
  <si>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</si>
  <si>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</si>
  <si>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</si>
  <si>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</si>
  <si>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</si>
  <si>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</si>
  <si>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</si>
  <si>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</si>
  <si>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</si>
  <si>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</si>
  <si>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</si>
  <si>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</si>
  <si>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</si>
  <si>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</si>
  <si>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</si>
  <si>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</si>
  <si>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</si>
  <si>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</si>
  <si>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</si>
  <si>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</si>
  <si>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</si>
  <si>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</si>
  <si>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</si>
  <si>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</si>
  <si>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</si>
  <si>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</si>
  <si>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</si>
  <si>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</si>
  <si>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</si>
  <si>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</si>
  <si>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</si>
  <si>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</si>
  <si>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</si>
  <si>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</si>
  <si>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</si>
  <si>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</si>
  <si>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</si>
  <si>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</si>
  <si>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</si>
  <si>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</si>
  <si>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</si>
  <si>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</si>
  <si>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</si>
  <si>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</si>
  <si>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</si>
  <si>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</si>
  <si>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</si>
  <si>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</si>
  <si>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</si>
  <si>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</si>
  <si>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</si>
  <si>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</si>
  <si>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</si>
  <si>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</si>
  <si>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</si>
  <si>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</si>
  <si>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</si>
  <si>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</si>
  <si>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</si>
  <si>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</si>
  <si>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</si>
  <si>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</si>
  <si>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</si>
  <si>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</si>
  <si>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</si>
  <si>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</si>
  <si>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</si>
  <si>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</si>
  <si>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</si>
  <si>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</si>
  <si>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</si>
  <si>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</si>
  <si>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</si>
  <si>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</si>
  <si>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</si>
  <si>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</si>
  <si>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</si>
  <si>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</si>
  <si>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</si>
  <si>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</si>
  <si>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</si>
  <si>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</si>
  <si>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</si>
  <si>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</si>
  <si>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</si>
  <si>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</si>
  <si>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</si>
  <si>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</si>
  <si>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</si>
  <si>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</si>
  <si>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</si>
  <si>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</si>
  <si>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</si>
  <si>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</si>
  <si>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</si>
  <si>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</si>
  <si>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</si>
  <si>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</si>
  <si>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</si>
  <si>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</si>
  <si>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</si>
  <si>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</si>
  <si>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</si>
  <si>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</si>
  <si>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</si>
  <si>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</si>
  <si>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</si>
  <si>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</si>
  <si>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</si>
  <si>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</si>
  <si>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</si>
  <si>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</si>
  <si>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</si>
  <si>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</si>
  <si>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</si>
  <si>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</si>
  <si>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</si>
  <si>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</si>
  <si>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</si>
  <si>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</si>
  <si>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</si>
  <si>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</si>
  <si>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</si>
  <si>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</si>
  <si>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</si>
  <si>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</si>
  <si>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</si>
  <si>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</si>
  <si>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</si>
  <si>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</si>
  <si>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</si>
  <si>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</si>
  <si>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</si>
  <si>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</si>
  <si>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</si>
  <si>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</si>
  <si>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</si>
  <si>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</si>
  <si>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</si>
  <si>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</si>
  <si>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</si>
  <si>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</si>
  <si>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</si>
  <si>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</si>
  <si>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</si>
  <si>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</si>
  <si>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</si>
  <si>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</si>
  <si>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</si>
  <si>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</si>
  <si>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</si>
  <si>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</si>
  <si>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</si>
  <si>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</si>
  <si>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</si>
  <si>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</si>
  <si>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</si>
  <si>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</si>
  <si>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</si>
  <si>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</si>
  <si>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</si>
  <si>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</si>
  <si>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</si>
  <si>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</si>
  <si>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</si>
  <si>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</si>
  <si>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</si>
  <si>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</si>
  <si>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</si>
  <si>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</si>
  <si>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</si>
  <si>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</si>
  <si>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</si>
  <si>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</si>
  <si>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</si>
  <si>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</si>
  <si>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</si>
  <si>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</si>
  <si>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</si>
  <si>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</si>
  <si>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</si>
  <si>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</si>
  <si>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</si>
  <si>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</si>
  <si>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</si>
  <si>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</si>
  <si>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</si>
  <si>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</si>
  <si>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</si>
  <si>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</si>
  <si>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</si>
  <si>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</si>
  <si>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</si>
  <si>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</si>
  <si>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</si>
  <si>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</si>
  <si>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</si>
  <si>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</si>
  <si>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</si>
  <si>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</si>
  <si>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</si>
  <si>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</si>
  <si>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</si>
  <si>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</si>
  <si>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</si>
  <si>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</si>
  <si>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</si>
  <si>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</si>
  <si>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</si>
  <si>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</si>
  <si>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</si>
  <si>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</si>
  <si>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</si>
  <si>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</si>
  <si>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</si>
  <si>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</si>
  <si>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</si>
  <si>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</si>
  <si>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</si>
  <si>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</si>
  <si>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</si>
  <si>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</si>
  <si>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</si>
  <si>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</si>
  <si>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</si>
  <si>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</si>
  <si>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</si>
  <si>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</si>
  <si>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</si>
  <si>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</si>
  <si>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</si>
  <si>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</si>
  <si>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</si>
  <si>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</si>
  <si>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</si>
  <si>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</si>
  <si>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</si>
  <si>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</si>
  <si>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</si>
  <si>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</si>
  <si>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</si>
  <si>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</si>
  <si>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</si>
  <si>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</si>
  <si>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</si>
  <si>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</si>
  <si>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</si>
  <si>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</si>
  <si>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</si>
  <si>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</si>
  <si>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</si>
  <si>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</si>
  <si>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</si>
  <si>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</si>
  <si>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</si>
  <si>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</si>
  <si>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</si>
  <si>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</si>
  <si>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</si>
  <si>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</si>
  <si>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</si>
  <si>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</si>
  <si>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</si>
  <si>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</si>
  <si>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</si>
  <si>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</si>
  <si>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</si>
  <si>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</si>
  <si>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</si>
  <si>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</si>
  <si>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</si>
  <si>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</si>
  <si>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</si>
  <si>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</si>
  <si>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</si>
  <si>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</si>
  <si>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</si>
  <si>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</si>
  <si>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</si>
  <si>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</si>
  <si>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</si>
  <si>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</si>
  <si>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</si>
  <si>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</si>
  <si>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</si>
  <si>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</si>
  <si>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</si>
  <si>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</si>
  <si>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</si>
  <si>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</si>
  <si>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</si>
  <si>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</si>
  <si>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</si>
  <si>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</si>
  <si>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</si>
  <si>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</si>
  <si>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</si>
  <si>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</si>
  <si>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</si>
  <si>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</si>
  <si>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</si>
  <si>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</si>
  <si>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</si>
  <si>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</si>
  <si>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</si>
  <si>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</si>
  <si>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</si>
  <si>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</si>
  <si>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</si>
  <si>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</si>
  <si>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</si>
  <si>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</si>
  <si>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</si>
  <si>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</si>
  <si>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</si>
  <si>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</si>
  <si>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</si>
  <si>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</si>
  <si>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</si>
  <si>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</si>
  <si>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</si>
  <si>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</si>
  <si>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</si>
  <si>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</si>
  <si>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</si>
  <si>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</si>
  <si>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</si>
  <si>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</si>
  <si>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</si>
  <si>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</si>
  <si>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</si>
  <si>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</si>
  <si>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</si>
  <si>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</si>
  <si>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</si>
  <si>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</si>
  <si>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</si>
  <si>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</si>
  <si>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</si>
  <si>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</si>
  <si>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</si>
  <si>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</si>
  <si>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</si>
  <si>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</si>
  <si>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</si>
  <si>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</si>
  <si>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</si>
  <si>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</si>
  <si>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</si>
  <si>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</si>
  <si>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</si>
  <si>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</si>
  <si>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</si>
  <si>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</si>
  <si>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</si>
  <si>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</si>
  <si>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</si>
  <si>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</si>
  <si>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</si>
  <si>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</si>
  <si>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</si>
  <si>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</si>
  <si>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</si>
  <si>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</si>
  <si>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</si>
  <si>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</si>
  <si>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</si>
  <si>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</si>
  <si>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</si>
  <si>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</si>
  <si>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</si>
  <si>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</si>
  <si>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</si>
  <si>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</si>
  <si>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</si>
  <si>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</si>
  <si>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</si>
  <si>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</si>
  <si>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</si>
  <si>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</si>
  <si>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</si>
  <si>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</si>
  <si>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</si>
  <si>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</si>
  <si>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</si>
  <si>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</si>
  <si>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</si>
  <si>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</si>
  <si>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</si>
  <si>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</si>
  <si>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</si>
  <si>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</si>
  <si>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</si>
  <si>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</si>
  <si>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</si>
  <si>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</si>
  <si>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</si>
  <si>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</si>
  <si>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</si>
  <si>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</si>
  <si>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</si>
  <si>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</si>
  <si>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</si>
  <si>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</si>
  <si>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</si>
  <si>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</si>
  <si>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</si>
  <si>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</si>
  <si>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</si>
  <si>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</si>
  <si>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</si>
  <si>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</si>
  <si>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</si>
  <si>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</si>
  <si>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</si>
  <si>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</si>
  <si>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</si>
  <si>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</si>
  <si>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</si>
  <si>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</si>
  <si>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</si>
  <si>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</si>
  <si>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</si>
  <si>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</si>
  <si>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</si>
  <si>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</si>
  <si>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</si>
  <si>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</si>
  <si>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</si>
  <si>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</si>
  <si>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</si>
  <si>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</si>
  <si>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</si>
  <si>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</si>
  <si>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</si>
  <si>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</si>
  <si>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</si>
  <si>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</si>
  <si>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</si>
  <si>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</si>
  <si>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</si>
  <si>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</si>
  <si>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</si>
  <si>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</si>
  <si>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</si>
  <si>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</si>
  <si>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</si>
  <si>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</si>
  <si>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</si>
  <si>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</si>
  <si>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</si>
  <si>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</si>
  <si>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</si>
  <si>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</si>
  <si>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</si>
  <si>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</si>
  <si>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</si>
  <si>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</si>
  <si>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</si>
  <si>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</si>
  <si>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</si>
  <si>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</si>
  <si>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</si>
  <si>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</si>
  <si>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</si>
  <si>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</si>
  <si>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</si>
  <si>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</si>
  <si>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</si>
  <si>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</si>
  <si>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</si>
  <si>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</si>
  <si>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</si>
  <si>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</si>
  <si>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</si>
  <si>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</si>
  <si>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</si>
  <si>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</si>
  <si>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</si>
  <si>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</si>
  <si>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</si>
  <si>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</si>
  <si>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</si>
  <si>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</si>
  <si>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</si>
  <si>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</si>
  <si>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</si>
  <si>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</si>
  <si>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</si>
  <si>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</si>
  <si>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</si>
  <si>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</si>
  <si>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</si>
  <si>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</si>
  <si>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</si>
  <si>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</si>
  <si>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</si>
  <si>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</si>
  <si>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</si>
  <si>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</si>
  <si>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</si>
  <si>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</si>
  <si>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</si>
  <si>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</si>
  <si>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</si>
  <si>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</si>
  <si>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</si>
  <si>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</si>
  <si>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</si>
  <si>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</si>
  <si>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</si>
  <si>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</si>
  <si>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</si>
  <si>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</si>
  <si>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</si>
  <si>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</si>
  <si>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</si>
  <si>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</si>
  <si>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</si>
  <si>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</si>
  <si>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</si>
  <si>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</si>
  <si>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</si>
  <si>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</si>
  <si>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</si>
  <si>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</si>
  <si>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</si>
  <si>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</si>
  <si>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</si>
  <si>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</si>
  <si>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</si>
  <si>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</si>
  <si>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</si>
  <si>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</si>
  <si>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</si>
  <si>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</si>
  <si>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</si>
  <si>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</si>
  <si>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</si>
  <si>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</si>
  <si>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</si>
  <si>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</si>
  <si>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</si>
  <si>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</si>
  <si>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</si>
  <si>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</si>
  <si>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</si>
  <si>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</si>
  <si>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</si>
  <si>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</si>
  <si>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</si>
  <si>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</si>
  <si>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</si>
  <si>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</si>
  <si>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</si>
  <si>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</si>
  <si>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</si>
  <si>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</si>
  <si>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</si>
  <si>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</si>
  <si>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</si>
  <si>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</si>
  <si>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</si>
  <si>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</si>
  <si>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</si>
  <si>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</si>
  <si>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</si>
  <si>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</si>
  <si>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</si>
  <si>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</si>
  <si>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</si>
  <si>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</si>
  <si>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</si>
  <si>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</si>
  <si>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</si>
  <si>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</si>
  <si>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</si>
  <si>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</si>
  <si>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</si>
  <si>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</si>
  <si>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</si>
  <si>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</si>
  <si>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</si>
  <si>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</si>
  <si>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</si>
  <si>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</si>
  <si>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</si>
  <si>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</si>
  <si>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</si>
  <si>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</si>
  <si>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</si>
  <si>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</si>
  <si>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</si>
  <si>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</si>
  <si>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</si>
  <si>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</si>
  <si>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</si>
  <si>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</si>
  <si>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</si>
  <si>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</si>
  <si>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</si>
  <si>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</si>
  <si>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</si>
  <si>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</si>
  <si>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</si>
  <si>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</si>
  <si>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</si>
  <si>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</si>
  <si>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</si>
  <si>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</si>
  <si>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</si>
  <si>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</si>
  <si>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</si>
  <si>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</si>
  <si>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</si>
  <si>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</si>
  <si>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</si>
  <si>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</si>
  <si>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</si>
  <si>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</si>
  <si>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</si>
  <si>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</si>
  <si>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</si>
  <si>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</si>
  <si>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</si>
  <si>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</si>
  <si>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</si>
  <si>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</si>
  <si>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</si>
  <si>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</si>
  <si>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</si>
  <si>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</si>
  <si>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</si>
  <si>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</si>
  <si>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</si>
  <si>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</si>
  <si>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</si>
  <si>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</si>
  <si>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</si>
  <si>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</si>
  <si>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</si>
  <si>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</si>
  <si>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</si>
  <si>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</si>
  <si>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</si>
  <si>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</si>
  <si>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</si>
  <si>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</si>
  <si>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</si>
  <si>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</si>
  <si>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</si>
  <si>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</si>
  <si>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</si>
  <si>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</si>
  <si>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</si>
  <si>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</si>
  <si>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</si>
  <si>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</si>
  <si>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</si>
  <si>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</si>
  <si>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</si>
  <si>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</si>
  <si>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</si>
  <si>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</si>
  <si>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</si>
  <si>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</si>
  <si>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</si>
  <si>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</si>
  <si>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</si>
  <si>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</si>
  <si>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</si>
  <si>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</si>
  <si>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</si>
  <si>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</si>
  <si>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</si>
  <si>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</si>
  <si>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</si>
  <si>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</si>
  <si>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</si>
  <si>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</si>
  <si>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</si>
  <si>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</si>
  <si>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</si>
  <si>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</si>
  <si>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</si>
  <si>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</si>
  <si>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</si>
  <si>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</si>
  <si>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</si>
  <si>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</si>
  <si>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</si>
  <si>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</si>
  <si>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</si>
  <si>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</si>
  <si>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</si>
  <si>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</si>
  <si>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</si>
  <si>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</si>
  <si>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</si>
  <si>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</si>
  <si>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</si>
  <si>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</si>
  <si>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</si>
  <si>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</si>
  <si>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</si>
  <si>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</si>
  <si>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</si>
  <si>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</si>
  <si>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</si>
  <si>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</si>
  <si>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</si>
  <si>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</si>
  <si>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</si>
  <si>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</si>
  <si>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</si>
  <si>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</si>
  <si>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</si>
  <si>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</si>
  <si>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</si>
  <si>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</si>
  <si>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</si>
  <si>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</si>
  <si>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</si>
  <si>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</si>
  <si>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</si>
  <si>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</si>
  <si>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</si>
  <si>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</si>
  <si>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</si>
  <si>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</si>
  <si>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</si>
  <si>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</si>
  <si>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</si>
  <si>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</si>
  <si>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</si>
  <si>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</si>
  <si>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</si>
  <si>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</si>
  <si>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</si>
  <si>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</si>
  <si>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</si>
  <si>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</si>
  <si>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</si>
  <si>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</si>
  <si>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</si>
  <si>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</si>
  <si>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</si>
  <si>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</si>
  <si>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</si>
  <si>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</si>
  <si>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</si>
  <si>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</si>
  <si>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</si>
  <si>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</si>
  <si>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</si>
  <si>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</si>
  <si>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</si>
  <si>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</si>
  <si>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</si>
  <si>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</si>
  <si>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</si>
  <si>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</si>
  <si>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</si>
  <si>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</si>
  <si>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</si>
  <si>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</si>
  <si>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</si>
  <si>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</si>
  <si>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</si>
  <si>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</si>
  <si>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</si>
  <si>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</si>
  <si>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</si>
  <si>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</si>
  <si>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</si>
  <si>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</si>
  <si>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</si>
  <si>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</si>
  <si>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</si>
  <si>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</si>
  <si>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</si>
  <si>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</si>
  <si>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</si>
  <si>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</si>
  <si>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</si>
  <si>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</si>
  <si>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</si>
  <si>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</si>
  <si>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</si>
  <si>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</si>
  <si>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</si>
  <si>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</si>
  <si>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</si>
  <si>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</si>
  <si>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</si>
  <si>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</si>
  <si>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</si>
  <si>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</si>
  <si>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</si>
  <si>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</si>
  <si>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</si>
  <si>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</si>
  <si>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</si>
  <si>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</si>
  <si>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</si>
  <si>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</si>
  <si>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</si>
  <si>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</si>
  <si>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</si>
  <si>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</si>
  <si>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</si>
  <si>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</si>
  <si>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</si>
  <si>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</si>
  <si>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</si>
  <si>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</si>
  <si>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</si>
  <si>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</si>
  <si>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</si>
  <si>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</si>
  <si>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</si>
  <si>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</si>
  <si>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</si>
  <si>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</si>
  <si>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</si>
  <si>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</si>
  <si>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</si>
  <si>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</si>
  <si>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</si>
  <si>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</si>
  <si>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</si>
  <si>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</si>
  <si>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</si>
  <si>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</si>
  <si>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</si>
  <si>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</si>
  <si>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</si>
  <si>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</si>
  <si>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</si>
  <si>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</si>
  <si>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</si>
  <si>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</si>
  <si>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</si>
  <si>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</si>
  <si>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</si>
  <si>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</si>
  <si>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</si>
  <si>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</si>
  <si>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</si>
  <si>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</si>
  <si>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</si>
  <si>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</si>
  <si>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</si>
  <si>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</si>
  <si>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</si>
  <si>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</si>
  <si>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</si>
  <si>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</si>
  <si>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</si>
  <si>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</si>
  <si>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</si>
  <si>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</si>
  <si>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</si>
  <si>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</si>
  <si>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</si>
  <si>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</si>
  <si>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</si>
  <si>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</si>
  <si>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</si>
  <si>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</si>
  <si>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</si>
  <si>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</si>
  <si>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</si>
  <si>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</si>
  <si>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</si>
  <si>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</si>
  <si>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</si>
  <si>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</si>
  <si>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</si>
  <si>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</si>
  <si>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</si>
  <si>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</si>
  <si>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</si>
  <si>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</si>
  <si>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</si>
  <si>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</si>
  <si>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</si>
  <si>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</si>
  <si>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</si>
  <si>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</si>
  <si>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</si>
  <si>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</si>
  <si>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</si>
  <si>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</si>
  <si>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</si>
  <si>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</si>
  <si>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</si>
  <si>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</si>
  <si>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</si>
  <si>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</si>
  <si>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</si>
  <si>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</si>
  <si>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</si>
  <si>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</si>
  <si>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</si>
  <si>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</si>
  <si>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</si>
  <si>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</si>
  <si>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</si>
  <si>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</si>
  <si>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</si>
  <si>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</si>
  <si>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</si>
  <si>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</si>
  <si>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</si>
  <si>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</si>
  <si>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</si>
  <si>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</si>
  <si>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</si>
  <si>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</si>
  <si>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</si>
  <si>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</si>
  <si>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</si>
  <si>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</si>
  <si>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</si>
  <si>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</si>
  <si>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</si>
  <si>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</si>
  <si>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</si>
  <si>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</si>
  <si>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</si>
  <si>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</si>
  <si>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</si>
  <si>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</si>
  <si>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</si>
  <si>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</si>
  <si>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</si>
  <si>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</si>
  <si>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</si>
  <si>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</si>
  <si>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</si>
  <si>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</si>
  <si>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</si>
  <si>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</si>
  <si>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</si>
  <si>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</si>
  <si>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</si>
  <si>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</si>
  <si>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</si>
  <si>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</si>
  <si>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</si>
  <si>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</si>
  <si>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</si>
  <si>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</si>
  <si>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</si>
  <si>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</si>
  <si>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</si>
  <si>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</si>
  <si>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</si>
  <si>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</si>
  <si>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</si>
  <si>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</si>
  <si>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</si>
  <si>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</si>
  <si>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</si>
  <si>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</si>
  <si>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</si>
  <si>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</si>
  <si>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</si>
  <si>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</si>
  <si>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</si>
  <si>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</si>
  <si>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</si>
  <si>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</si>
  <si>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</si>
  <si>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</si>
  <si>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</si>
  <si>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</si>
  <si>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</si>
  <si>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</si>
  <si>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</si>
  <si>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</si>
  <si>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</si>
  <si>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</si>
  <si>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</si>
  <si>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</si>
  <si>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</si>
  <si>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</si>
  <si>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</si>
  <si>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</si>
  <si>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</si>
  <si>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</si>
  <si>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</si>
  <si>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</si>
  <si>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</si>
  <si>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</si>
  <si>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</si>
  <si>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</si>
  <si>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</si>
  <si>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</si>
  <si>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</si>
  <si>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</si>
  <si>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</si>
  <si>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</si>
  <si>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</si>
  <si>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</si>
  <si>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</si>
  <si>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</si>
  <si>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</si>
  <si>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</si>
  <si>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</si>
  <si>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</si>
  <si>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</si>
  <si>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</si>
  <si>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</si>
  <si>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</si>
  <si>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</si>
  <si>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</si>
  <si>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</si>
  <si>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</si>
  <si>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</si>
  <si>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</si>
  <si>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</si>
  <si>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</si>
  <si>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</si>
  <si>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</si>
  <si>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</si>
  <si>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</si>
  <si>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</si>
  <si>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</si>
  <si>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</si>
  <si>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</si>
  <si>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</si>
  <si>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</si>
  <si>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</si>
  <si>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</si>
  <si>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</si>
  <si>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</si>
  <si>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</si>
  <si>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</si>
  <si>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</si>
  <si>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</si>
  <si>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</si>
  <si>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</si>
  <si>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</si>
  <si>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</si>
  <si>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</si>
  <si>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</si>
  <si>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</si>
  <si>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</si>
  <si>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</si>
  <si>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</si>
  <si>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</si>
  <si>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</si>
  <si>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</si>
  <si>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</si>
  <si>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</si>
  <si>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</si>
  <si>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</si>
  <si>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</si>
  <si>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</si>
  <si>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</si>
  <si>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</si>
  <si>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</si>
  <si>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</si>
  <si>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</si>
  <si>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</si>
  <si>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</si>
  <si>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</si>
  <si>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</si>
  <si>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</si>
  <si>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</si>
  <si>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</si>
  <si>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</si>
  <si>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</si>
  <si>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</si>
  <si>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</si>
  <si>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</si>
  <si>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</si>
  <si>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</si>
  <si>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</si>
  <si>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</si>
  <si>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</si>
  <si>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</si>
  <si>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</si>
  <si>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</si>
  <si>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</si>
  <si>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</si>
  <si>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</si>
  <si>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</si>
  <si>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</si>
  <si>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</si>
  <si>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</si>
  <si>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</si>
  <si>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</si>
  <si>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</si>
  <si>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</si>
  <si>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</si>
  <si>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</si>
  <si>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</si>
  <si>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</si>
  <si>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</si>
  <si>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</si>
  <si>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</si>
  <si>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</si>
  <si>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</si>
  <si>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</si>
  <si>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</si>
  <si>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</si>
  <si>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</si>
  <si>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</si>
  <si>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</si>
  <si>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</si>
  <si>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</si>
  <si>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</si>
  <si>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</si>
  <si>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</si>
  <si>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</si>
  <si>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</si>
  <si>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</si>
  <si>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</si>
  <si>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</si>
  <si>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</si>
  <si>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</si>
  <si>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</si>
  <si>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</si>
  <si>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</si>
  <si>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</si>
  <si>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</si>
  <si>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</si>
  <si>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</si>
  <si>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</si>
  <si>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</si>
  <si>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</si>
  <si>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</si>
  <si>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</si>
  <si>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</si>
  <si>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</si>
  <si>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</si>
  <si>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</si>
  <si>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</si>
  <si>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</si>
  <si>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</si>
  <si>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</si>
  <si>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</si>
  <si>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</si>
  <si>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</si>
  <si>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</si>
  <si>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</si>
  <si>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</si>
  <si>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</si>
  <si>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</si>
  <si>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</si>
  <si>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</si>
  <si>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</si>
  <si>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</si>
  <si>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</si>
  <si>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</si>
  <si>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</si>
  <si>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</si>
  <si>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</si>
  <si>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</si>
  <si>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</si>
  <si>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</si>
  <si>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</si>
  <si>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</si>
  <si>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</si>
  <si>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</si>
  <si>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</si>
  <si>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</si>
  <si>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</si>
  <si>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</si>
  <si>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</si>
  <si>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</si>
  <si>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</si>
  <si>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</si>
  <si>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</si>
  <si>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</si>
  <si>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</si>
  <si>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</si>
  <si>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</si>
  <si>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</si>
  <si>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</si>
  <si>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</si>
  <si>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</si>
  <si>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</si>
  <si>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</si>
  <si>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</si>
  <si>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</si>
  <si>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</si>
  <si>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</si>
  <si>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</si>
  <si>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</si>
  <si>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</si>
  <si>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</si>
  <si>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</si>
  <si>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</si>
  <si>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</si>
  <si>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</si>
  <si>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</si>
  <si>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</si>
  <si>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</si>
  <si>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</si>
  <si>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</si>
  <si>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</si>
  <si>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</si>
  <si>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</si>
  <si>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</si>
  <si>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</si>
  <si>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</si>
  <si>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</si>
  <si>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</si>
  <si>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</si>
  <si>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</si>
  <si>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</si>
  <si>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</si>
  <si>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</si>
  <si>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</si>
  <si>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</si>
  <si>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</si>
  <si>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</si>
  <si>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</si>
  <si>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</si>
  <si>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</si>
  <si>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</si>
  <si>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</si>
  <si>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</si>
  <si>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</si>
  <si>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</si>
  <si>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</si>
  <si>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</si>
  <si>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</si>
  <si>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</si>
  <si>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</si>
  <si>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</si>
  <si>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</si>
  <si>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</si>
  <si>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</si>
  <si>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</si>
  <si>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</si>
  <si>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</si>
  <si>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</si>
  <si>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</si>
  <si>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</si>
  <si>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</si>
  <si>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</si>
  <si>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</si>
  <si>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</si>
  <si>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</si>
  <si>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</si>
  <si>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</si>
  <si>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</si>
  <si>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</si>
  <si>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</si>
  <si>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</si>
  <si>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</si>
  <si>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</si>
  <si>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</si>
  <si>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</si>
  <si>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</si>
  <si>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</si>
  <si>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</si>
  <si>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</si>
  <si>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</si>
  <si>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</si>
  <si>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</si>
  <si>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</si>
  <si>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</si>
  <si>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</si>
  <si>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</si>
  <si>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</si>
  <si>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</si>
  <si>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</si>
  <si>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</si>
  <si>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</si>
  <si>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</si>
  <si>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</si>
  <si>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</si>
  <si>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</si>
  <si>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</si>
  <si>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</si>
  <si>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</si>
  <si>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</si>
  <si>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</si>
  <si>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</si>
  <si>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</si>
  <si>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</si>
  <si>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</si>
  <si>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</si>
  <si>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</si>
  <si>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</si>
  <si>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</si>
  <si>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</si>
  <si>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</si>
  <si>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</si>
  <si>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</si>
  <si>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</si>
  <si>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</si>
  <si>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</si>
  <si>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</si>
  <si>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</si>
  <si>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</si>
  <si>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</si>
  <si>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</si>
  <si>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</si>
  <si>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</si>
  <si>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</si>
  <si>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</si>
  <si>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</si>
  <si>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</si>
  <si>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</si>
  <si>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</si>
  <si>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</si>
  <si>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</si>
  <si>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</si>
  <si>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</si>
  <si>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</si>
  <si>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</si>
  <si>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</si>
  <si>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</si>
  <si>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</si>
  <si>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</si>
  <si>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</si>
  <si>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</si>
  <si>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</si>
  <si>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</si>
  <si>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</si>
  <si>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</si>
  <si>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</si>
  <si>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</si>
  <si>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</si>
  <si>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</si>
  <si>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</si>
  <si>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</si>
  <si>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</si>
  <si>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</si>
  <si>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</si>
  <si>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</si>
  <si>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</si>
  <si>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</si>
  <si>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</si>
  <si>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</si>
  <si>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</si>
  <si>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</si>
  <si>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</si>
  <si>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</si>
  <si>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</si>
  <si>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</si>
  <si>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</si>
  <si>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</si>
  <si>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</si>
  <si>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</si>
  <si>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</si>
  <si>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</si>
  <si>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</si>
  <si>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</si>
  <si>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</si>
  <si>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</si>
  <si>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</si>
  <si>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</si>
  <si>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</si>
  <si>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</si>
  <si>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</si>
  <si>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</si>
  <si>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</si>
  <si>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</si>
  <si>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</si>
  <si>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</si>
  <si>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</si>
  <si>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</si>
  <si>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</si>
  <si>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</si>
  <si>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</si>
  <si>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</si>
  <si>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</si>
  <si>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</si>
  <si>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</si>
  <si>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</si>
  <si>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</si>
  <si>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</si>
  <si>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</si>
  <si>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</si>
  <si>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</si>
  <si>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</si>
  <si>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</si>
  <si>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</si>
  <si>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</si>
  <si>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</si>
  <si>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</si>
  <si>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</si>
  <si>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</si>
  <si>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</si>
  <si>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</si>
  <si>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</si>
  <si>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</si>
  <si>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</si>
  <si>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</si>
  <si>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</si>
  <si>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</si>
  <si>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</si>
  <si>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</si>
  <si>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</si>
  <si>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</si>
  <si>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</si>
  <si>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</si>
  <si>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</si>
  <si>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</si>
  <si>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</si>
  <si>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</si>
  <si>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</si>
  <si>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</si>
  <si>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</si>
  <si>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</si>
  <si>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</si>
  <si>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</si>
  <si>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</si>
  <si>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</si>
  <si>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</si>
  <si>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</si>
  <si>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</si>
  <si>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</si>
  <si>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</si>
  <si>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</si>
  <si>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</si>
  <si>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</si>
  <si>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</si>
  <si>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</si>
  <si>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</si>
  <si>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</si>
  <si>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</si>
  <si>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</si>
  <si>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</si>
  <si>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</si>
  <si>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</si>
  <si>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</si>
  <si>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</si>
  <si>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</si>
  <si>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</si>
  <si>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</si>
  <si>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</si>
  <si>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</si>
  <si>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</si>
  <si>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</si>
  <si>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</si>
  <si>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</si>
  <si>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</si>
  <si>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</si>
  <si>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</si>
  <si>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</si>
  <si>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</si>
  <si>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</si>
  <si>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</si>
  <si>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</si>
  <si>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</si>
  <si>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</si>
  <si>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</si>
  <si>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</si>
  <si>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</si>
  <si>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</si>
  <si>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</si>
  <si>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</si>
  <si>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</si>
  <si>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</si>
  <si>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</si>
  <si>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</si>
  <si>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</si>
  <si>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</si>
  <si>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</si>
  <si>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</si>
  <si>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</si>
  <si>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</si>
  <si>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</si>
  <si>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</si>
  <si>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</si>
  <si>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</si>
  <si>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</si>
  <si>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</si>
  <si>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</si>
  <si>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</si>
  <si>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</si>
  <si>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</si>
  <si>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</si>
  <si>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</si>
  <si>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</si>
  <si>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</si>
  <si>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</si>
  <si>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</si>
  <si>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</si>
  <si>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</si>
  <si>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</si>
  <si>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</si>
  <si>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</si>
  <si>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</si>
  <si>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</si>
  <si>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</si>
  <si>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</si>
  <si>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</si>
  <si>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</si>
  <si>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</si>
  <si>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</si>
  <si>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</si>
  <si>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</si>
  <si>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</si>
  <si>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</si>
  <si>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</si>
  <si>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</si>
  <si>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</si>
  <si>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</si>
  <si>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</si>
  <si>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</si>
  <si>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</si>
  <si>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</si>
  <si>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</si>
  <si>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</si>
  <si>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</si>
  <si>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</si>
  <si>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</si>
  <si>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</si>
  <si>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</si>
  <si>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</si>
  <si>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</si>
  <si>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</si>
  <si>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</si>
  <si>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</si>
  <si>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</si>
  <si>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</si>
  <si>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</si>
  <si>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</si>
  <si>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</si>
  <si>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</si>
  <si>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</si>
  <si>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</si>
  <si>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</si>
  <si>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</si>
  <si>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</si>
  <si>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</si>
  <si>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</si>
  <si>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</si>
  <si>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</si>
  <si>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</si>
  <si>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</si>
  <si>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</si>
  <si>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</si>
  <si>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</si>
  <si>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</si>
  <si>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</si>
  <si>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</si>
  <si>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</si>
  <si>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</si>
  <si>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</si>
  <si>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</si>
  <si>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</si>
  <si>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</si>
  <si>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</si>
  <si>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</si>
  <si>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</si>
  <si>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</si>
  <si>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</si>
  <si>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</si>
  <si>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</si>
  <si>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</si>
  <si>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</si>
  <si>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</si>
  <si>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</si>
  <si>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</si>
  <si>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</si>
  <si>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</si>
  <si>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</si>
  <si>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</si>
  <si>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</si>
  <si>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</si>
  <si>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</si>
  <si>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</si>
  <si>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</si>
  <si>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</si>
  <si>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</si>
  <si>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</si>
  <si>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</si>
  <si>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</si>
  <si>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</si>
  <si>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</si>
  <si>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</si>
  <si>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</si>
  <si>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</si>
  <si>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</si>
  <si>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</si>
  <si>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</si>
  <si>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</si>
  <si>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</si>
  <si>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</si>
  <si>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</si>
  <si>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</si>
  <si>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</si>
  <si>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</si>
  <si>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</si>
  <si>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</si>
  <si>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</si>
  <si>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</si>
  <si>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</si>
  <si>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</si>
  <si>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</si>
  <si>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</si>
  <si>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</si>
  <si>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</si>
  <si>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</si>
  <si>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</si>
  <si>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</si>
  <si>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</si>
  <si>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</si>
  <si>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</si>
  <si>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</si>
  <si>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</si>
  <si>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</si>
  <si>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</si>
  <si>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</si>
  <si>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</si>
  <si>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</si>
  <si>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</si>
  <si>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</si>
  <si>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</si>
  <si>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</si>
  <si>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</si>
  <si>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</si>
  <si>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</si>
  <si>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</si>
  <si>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</si>
  <si>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</si>
  <si>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</si>
  <si>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</si>
  <si>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</si>
  <si>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</si>
  <si>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</si>
  <si>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</si>
  <si>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</si>
  <si>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</si>
  <si>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</si>
  <si>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</si>
  <si>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</si>
  <si>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</si>
  <si>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</si>
  <si>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</si>
  <si>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</si>
  <si>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</si>
  <si>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</si>
  <si>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</si>
  <si>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</si>
  <si>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</si>
  <si>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</si>
  <si>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</si>
  <si>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</si>
  <si>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</si>
  <si>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</si>
  <si>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</si>
  <si>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</si>
  <si>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</si>
  <si>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</si>
  <si>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</si>
  <si>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</si>
  <si>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</si>
  <si>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</si>
  <si>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</si>
  <si>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</si>
  <si>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</si>
  <si>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</si>
  <si>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</si>
  <si>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</si>
  <si>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</si>
  <si>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</si>
  <si>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</si>
  <si>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</si>
  <si>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</si>
  <si>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</si>
  <si>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</si>
  <si>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</si>
  <si>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</si>
  <si>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</si>
  <si>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</si>
  <si>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</si>
  <si>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</si>
  <si>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</si>
  <si>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</si>
  <si>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</si>
  <si>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</si>
  <si>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</si>
  <si>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</si>
  <si>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</si>
  <si>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</si>
  <si>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</si>
  <si>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</si>
  <si>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</si>
  <si>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</si>
  <si>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</si>
  <si>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</si>
  <si>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</si>
  <si>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</si>
  <si>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</si>
  <si>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</si>
  <si>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</si>
  <si>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</si>
  <si>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</si>
  <si>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</si>
  <si>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</si>
  <si>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</si>
  <si>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</si>
  <si>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</si>
  <si>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</si>
  <si>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</si>
  <si>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</si>
  <si>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</si>
  <si>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</si>
  <si>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</si>
  <si>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</si>
  <si>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</si>
  <si>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</si>
  <si>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</si>
  <si>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</si>
  <si>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</si>
  <si>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</si>
  <si>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</si>
  <si>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</si>
  <si>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</si>
  <si>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</si>
  <si>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</si>
  <si>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</si>
  <si>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</si>
  <si>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</si>
  <si>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</si>
  <si>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</si>
  <si>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</si>
  <si>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</si>
  <si>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</si>
  <si>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</si>
  <si>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</si>
  <si>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</si>
  <si>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</si>
  <si>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</si>
  <si>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</si>
  <si>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</si>
  <si>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</si>
  <si>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</si>
  <si>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</si>
  <si>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</si>
  <si>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</si>
  <si>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</si>
  <si>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</si>
  <si>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</si>
  <si>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</si>
  <si>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</si>
  <si>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</si>
  <si>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</si>
  <si>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</si>
  <si>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</si>
  <si>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</si>
  <si>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</si>
  <si>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</si>
  <si>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</si>
  <si>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</si>
  <si>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</si>
  <si>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</si>
  <si>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</si>
  <si>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</si>
  <si>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</si>
  <si>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</si>
  <si>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</si>
  <si>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</si>
  <si>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</si>
  <si>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</si>
  <si>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</si>
  <si>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</si>
  <si>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</si>
  <si>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</si>
  <si>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</si>
  <si>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</si>
  <si>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</si>
  <si>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</si>
  <si>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</si>
  <si>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</si>
  <si>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</si>
  <si>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</si>
  <si>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</si>
  <si>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</si>
  <si>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</si>
  <si>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</si>
  <si>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</si>
  <si>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</si>
  <si>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</si>
  <si>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</si>
  <si>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</si>
  <si>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</si>
  <si>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</si>
  <si>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</si>
  <si>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</si>
  <si>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</si>
  <si>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</si>
  <si>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</si>
  <si>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</si>
  <si>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</si>
  <si>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</si>
  <si>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</si>
  <si>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</si>
  <si>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</si>
  <si>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</si>
  <si>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</si>
  <si>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</si>
  <si>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</si>
  <si>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</si>
  <si>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</si>
  <si>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</si>
  <si>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</si>
  <si>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</si>
  <si>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</si>
  <si>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</si>
  <si>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</si>
  <si>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</si>
  <si>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</si>
  <si>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</si>
  <si>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</si>
  <si>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</si>
  <si>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</si>
  <si>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</si>
  <si>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</si>
  <si>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</si>
  <si>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</si>
  <si>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</si>
  <si>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</si>
  <si>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</si>
  <si>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</si>
  <si>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</si>
  <si>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</si>
  <si>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</si>
  <si>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</si>
  <si>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</si>
  <si>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</si>
  <si>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</si>
  <si>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</si>
  <si>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</si>
  <si>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</si>
  <si>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</si>
  <si>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</si>
  <si>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</si>
  <si>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</si>
  <si>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</si>
  <si>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</si>
  <si>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</si>
  <si>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</si>
  <si>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</si>
  <si>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</si>
  <si>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</si>
  <si>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</si>
  <si>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</si>
  <si>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</si>
  <si>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</si>
  <si>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</si>
  <si>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</si>
  <si>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</si>
  <si>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</si>
  <si>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</si>
  <si>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</si>
  <si>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</si>
  <si>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</si>
  <si>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</si>
  <si>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</si>
  <si>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</si>
  <si>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</si>
  <si>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</si>
  <si>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</si>
  <si>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</si>
  <si>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</si>
  <si>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</si>
  <si>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</si>
  <si>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</si>
  <si>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</si>
  <si>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</si>
  <si>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</si>
  <si>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</si>
  <si>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</si>
  <si>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</si>
  <si>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</si>
  <si>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</si>
  <si>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</si>
  <si>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</si>
  <si>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</si>
  <si>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</si>
  <si>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</si>
  <si>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</si>
  <si>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</si>
  <si>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</si>
  <si>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</si>
  <si>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</si>
  <si>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</si>
  <si>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</si>
  <si>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</si>
  <si>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</si>
  <si>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</si>
  <si>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</si>
  <si>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</si>
  <si>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</si>
  <si>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</si>
  <si>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</si>
  <si>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</si>
  <si>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</si>
  <si>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</si>
  <si>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</si>
  <si>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</si>
  <si>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</si>
  <si>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</si>
  <si>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</si>
  <si>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</si>
  <si>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</si>
  <si>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</si>
  <si>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</si>
  <si>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</si>
  <si>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</si>
  <si>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</si>
  <si>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</si>
  <si>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</si>
  <si>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</si>
  <si>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</si>
  <si>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</si>
  <si>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</si>
  <si>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</si>
  <si>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</si>
  <si>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</si>
  <si>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</si>
  <si>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</si>
  <si>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</si>
  <si>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</si>
  <si>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</si>
  <si>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</si>
  <si>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</si>
  <si>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</si>
  <si>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</si>
  <si>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</si>
  <si>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</si>
  <si>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</si>
  <si>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</si>
  <si>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</si>
  <si>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</si>
  <si>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</si>
  <si>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</si>
  <si>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</si>
  <si>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</si>
  <si>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</si>
  <si>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</si>
  <si>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</si>
  <si>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</si>
  <si>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</si>
  <si>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</si>
  <si>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</si>
  <si>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</si>
  <si>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</si>
  <si>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</si>
  <si>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</si>
  <si>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</si>
  <si>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</si>
  <si>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</si>
  <si>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</si>
  <si>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</si>
  <si>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</si>
  <si>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</si>
  <si>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</si>
  <si>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</si>
  <si>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</si>
  <si>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</si>
  <si>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</si>
  <si>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</si>
  <si>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</si>
  <si>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</si>
  <si>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</si>
  <si>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</si>
  <si>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</si>
  <si>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</si>
  <si>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</si>
  <si>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</si>
  <si>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</si>
  <si>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</si>
  <si>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</si>
  <si>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</si>
  <si>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</si>
  <si>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</si>
  <si>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</si>
  <si>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</si>
  <si>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</si>
  <si>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</si>
  <si>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</si>
  <si>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</si>
  <si>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</si>
  <si>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</si>
  <si>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</si>
  <si>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</si>
  <si>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</si>
  <si>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</si>
  <si>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</si>
  <si>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</si>
  <si>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</si>
  <si>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</si>
  <si>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</si>
  <si>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</si>
  <si>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</si>
  <si>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</si>
  <si>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</si>
  <si>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</si>
  <si>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</si>
  <si>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</si>
  <si>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</si>
  <si>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</si>
  <si>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</si>
  <si>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</si>
  <si>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</si>
  <si>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</si>
  <si>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</si>
  <si>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</si>
  <si>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</si>
  <si>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</si>
  <si>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</si>
  <si>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</si>
  <si>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</si>
  <si>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</si>
  <si>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</si>
  <si>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</si>
  <si>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</si>
  <si>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</si>
  <si>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</si>
  <si>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</si>
  <si>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</si>
  <si>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</si>
  <si>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</si>
  <si>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</si>
  <si>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</si>
  <si>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</si>
  <si>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</si>
  <si>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</si>
  <si>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</si>
  <si>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</si>
  <si>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</si>
  <si>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</si>
  <si>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</si>
  <si>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</si>
  <si>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</si>
  <si>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</si>
  <si>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</si>
  <si>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</si>
  <si>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</si>
  <si>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</si>
  <si>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</si>
  <si>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</si>
  <si>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</si>
  <si>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</si>
  <si>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</si>
  <si>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</si>
  <si>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</si>
  <si>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</si>
  <si>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</si>
  <si>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</si>
  <si>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</si>
  <si>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</si>
  <si>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</si>
  <si>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</si>
  <si>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</si>
  <si>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</si>
  <si>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</si>
  <si>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</si>
  <si>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</si>
  <si>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</si>
  <si>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</si>
  <si>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</si>
  <si>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</si>
  <si>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</si>
  <si>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</si>
  <si>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</si>
  <si>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</si>
  <si>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</si>
  <si>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</si>
  <si>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</si>
  <si>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</si>
  <si>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</si>
  <si>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</si>
  <si>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</si>
  <si>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</si>
  <si>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</si>
  <si>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</si>
  <si>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</si>
  <si>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</si>
  <si>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</si>
  <si>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</si>
  <si>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</si>
  <si>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</si>
  <si>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</si>
  <si>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</si>
  <si>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</si>
  <si>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</si>
  <si>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</si>
  <si>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</si>
  <si>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</si>
  <si>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</si>
  <si>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</si>
  <si>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</si>
  <si>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</si>
  <si>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</si>
  <si>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</si>
  <si>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</si>
  <si>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</si>
  <si>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</si>
  <si>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</si>
  <si>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</si>
  <si>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</si>
  <si>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</si>
  <si>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</si>
  <si>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</si>
  <si>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</si>
  <si>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</si>
  <si>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</si>
  <si>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</si>
  <si>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</si>
  <si>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</si>
  <si>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</si>
  <si>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</si>
  <si>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</si>
  <si>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</si>
  <si>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</si>
  <si>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</si>
  <si>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</si>
  <si>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</si>
  <si>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</si>
  <si>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</si>
  <si>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</si>
  <si>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</si>
  <si>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</si>
  <si>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</si>
  <si>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</si>
  <si>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</si>
  <si>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</si>
  <si>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</si>
  <si>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</si>
  <si>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</si>
  <si>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</si>
  <si>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</si>
  <si>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</si>
  <si>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</si>
  <si>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</si>
  <si>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</si>
  <si>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</si>
  <si>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</si>
  <si>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</si>
  <si>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</si>
  <si>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</si>
  <si>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</si>
  <si>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</si>
  <si>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</si>
  <si>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</si>
  <si>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</si>
  <si>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</si>
  <si>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</si>
  <si>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</si>
  <si>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</si>
  <si>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</si>
  <si>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</si>
  <si>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</si>
  <si>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</si>
  <si>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</si>
  <si>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</si>
  <si>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</si>
  <si>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</si>
  <si>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</si>
  <si>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</si>
  <si>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</si>
  <si>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</si>
  <si>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</si>
  <si>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</si>
  <si>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</si>
  <si>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</si>
  <si>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</si>
  <si>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</si>
  <si>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</si>
  <si>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</si>
  <si>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</si>
  <si>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</si>
  <si>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</si>
  <si>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</si>
  <si>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</si>
  <si>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</si>
  <si>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</si>
  <si>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</si>
  <si>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</si>
  <si>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</si>
  <si>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</si>
  <si>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</si>
  <si>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</si>
  <si>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</si>
  <si>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</si>
  <si>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</si>
  <si>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</si>
  <si>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</si>
  <si>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</si>
  <si>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</si>
  <si>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</si>
  <si>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</si>
  <si>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</si>
  <si>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</si>
  <si>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</si>
  <si>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</si>
  <si>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</si>
  <si>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</si>
  <si>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</si>
  <si>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</si>
  <si>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</si>
  <si>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</si>
  <si>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</si>
  <si>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</si>
  <si>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</si>
  <si>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</si>
  <si>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</si>
  <si>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</si>
  <si>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</si>
  <si>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</si>
  <si>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</si>
  <si>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</si>
  <si>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</si>
  <si>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</si>
  <si>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</si>
  <si>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</si>
  <si>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</si>
  <si>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</si>
  <si>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</si>
  <si>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</si>
  <si>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</si>
  <si>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</si>
  <si>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</si>
  <si>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</si>
  <si>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</si>
  <si>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</si>
  <si>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</si>
  <si>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</si>
  <si>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</si>
  <si>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</si>
  <si>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</si>
  <si>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</si>
  <si>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</si>
  <si>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</si>
  <si>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</si>
  <si>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</si>
  <si>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</si>
  <si>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</si>
  <si>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</si>
  <si>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</si>
  <si>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</si>
  <si>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</si>
  <si>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</si>
  <si>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</si>
  <si>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</si>
  <si>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</si>
  <si>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</si>
  <si>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</si>
  <si>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</si>
  <si>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</si>
  <si>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</si>
  <si>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</si>
  <si>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</si>
  <si>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</si>
  <si>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</si>
  <si>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</si>
  <si>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</si>
  <si>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</si>
  <si>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</si>
  <si>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</si>
  <si>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</si>
  <si>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</si>
  <si>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</si>
  <si>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</si>
  <si>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</si>
  <si>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</si>
  <si>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</si>
  <si>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</si>
  <si>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</si>
  <si>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</si>
  <si>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</si>
  <si>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</si>
  <si>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</si>
  <si>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</si>
  <si>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</si>
  <si>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</si>
  <si>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</si>
  <si>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</si>
  <si>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</si>
  <si>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</si>
  <si>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</si>
  <si>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</si>
  <si>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</si>
  <si>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</si>
  <si>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</si>
  <si>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</si>
  <si>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</si>
  <si>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</si>
  <si>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</si>
  <si>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</si>
  <si>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</si>
  <si>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</si>
  <si>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</si>
  <si>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</si>
  <si>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</si>
  <si>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</si>
  <si>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</si>
  <si>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</si>
  <si>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</si>
  <si>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</si>
  <si>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</si>
  <si>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</si>
  <si>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</si>
  <si>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</si>
  <si>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</si>
  <si>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</si>
  <si>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</si>
  <si>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</si>
  <si>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</si>
  <si>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</si>
  <si>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</si>
  <si>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</si>
  <si>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</si>
  <si>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</si>
  <si>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</si>
  <si>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</si>
  <si>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</si>
  <si>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</si>
  <si>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</si>
  <si>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</si>
  <si>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</si>
  <si>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</si>
  <si>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</si>
  <si>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</si>
  <si>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</si>
  <si>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</si>
  <si>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</si>
  <si>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</si>
  <si>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</si>
  <si>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</si>
  <si>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</si>
  <si>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</si>
  <si>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</si>
  <si>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</si>
  <si>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</si>
  <si>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</si>
  <si>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</si>
  <si>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</si>
  <si>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</si>
  <si>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</si>
  <si>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</si>
  <si>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</si>
  <si>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</si>
  <si>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</si>
  <si>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</si>
  <si>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</si>
  <si>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</si>
  <si>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</si>
  <si>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</si>
  <si>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</si>
  <si>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</si>
  <si>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</si>
  <si>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</si>
  <si>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</si>
  <si>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</si>
  <si>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</si>
  <si>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</si>
  <si>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</si>
  <si>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</si>
  <si>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</si>
  <si>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</si>
  <si>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</si>
  <si>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</si>
  <si>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</si>
  <si>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</si>
  <si>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</si>
  <si>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</si>
  <si>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</si>
  <si>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</si>
  <si>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</si>
  <si>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</si>
  <si>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</si>
  <si>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</si>
  <si>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</si>
  <si>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</si>
  <si>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</si>
  <si>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</si>
  <si>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</si>
  <si>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</si>
  <si>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</si>
  <si>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</si>
  <si>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</si>
  <si>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</si>
  <si>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</si>
  <si>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</si>
  <si>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</si>
  <si>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</si>
  <si>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</si>
  <si>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</si>
  <si>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</si>
  <si>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</si>
  <si>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</si>
  <si>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</si>
  <si>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</si>
  <si>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</si>
  <si>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</si>
  <si>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</si>
  <si>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</si>
  <si>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</si>
  <si>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</si>
  <si>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</si>
  <si>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</si>
  <si>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</si>
  <si>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</si>
  <si>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</si>
  <si>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</si>
  <si>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</si>
  <si>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</si>
  <si>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</si>
  <si>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</si>
  <si>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</si>
  <si>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</si>
  <si>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</si>
  <si>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</si>
  <si>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</si>
  <si>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</si>
  <si>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</si>
  <si>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</si>
  <si>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</si>
  <si>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</si>
  <si>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</si>
  <si>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</si>
  <si>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</si>
  <si>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</si>
  <si>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</si>
  <si>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</si>
  <si>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</si>
  <si>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</si>
  <si>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</si>
  <si>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</si>
  <si>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</si>
  <si>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</si>
  <si>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</si>
  <si>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</si>
  <si>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</si>
  <si>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</si>
  <si>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</si>
  <si>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</si>
  <si>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</si>
  <si>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</si>
  <si>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</si>
  <si>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</si>
  <si>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</si>
  <si>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</si>
  <si>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</si>
  <si>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</si>
  <si>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</si>
  <si>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</si>
  <si>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</si>
  <si>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</si>
  <si>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</si>
  <si>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</si>
  <si>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</si>
  <si>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</si>
  <si>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</si>
  <si>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</si>
  <si>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</si>
  <si>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</si>
  <si>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</si>
  <si>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</si>
  <si>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</si>
  <si>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</si>
  <si>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</si>
  <si>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</si>
  <si>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</si>
  <si>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</si>
  <si>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</si>
  <si>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</si>
  <si>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</si>
  <si>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</si>
  <si>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</si>
  <si>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</si>
  <si>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</si>
  <si>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</si>
  <si>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</si>
  <si>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</si>
  <si>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</si>
  <si>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</si>
  <si>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</si>
  <si>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</si>
  <si>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</si>
  <si>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</si>
  <si>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</si>
  <si>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</si>
  <si>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</si>
  <si>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</si>
  <si>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</si>
  <si>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</si>
  <si>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</si>
  <si>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</si>
  <si>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</si>
  <si>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</si>
  <si>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</si>
  <si>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</si>
  <si>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</si>
  <si>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</si>
  <si>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</si>
  <si>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</si>
  <si>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</si>
  <si>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</si>
  <si>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</si>
  <si>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</si>
  <si>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</si>
  <si>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</si>
  <si>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</si>
  <si>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</si>
  <si>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</si>
  <si>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</si>
  <si>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</si>
  <si>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</si>
  <si>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</si>
  <si>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</si>
  <si>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</si>
  <si>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</si>
  <si>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</si>
  <si>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</si>
  <si>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</si>
  <si>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</si>
  <si>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</si>
  <si>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</si>
  <si>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</si>
  <si>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</si>
  <si>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</si>
  <si>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</si>
  <si>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</si>
  <si>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</si>
  <si>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</si>
  <si>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</si>
  <si>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</si>
  <si>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</si>
  <si>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</si>
  <si>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</si>
  <si>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</si>
  <si>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</si>
  <si>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</si>
  <si>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</si>
  <si>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</si>
  <si>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</si>
  <si>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</si>
  <si>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</si>
  <si>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</si>
  <si>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</si>
  <si>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</si>
  <si>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</si>
  <si>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</si>
  <si>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</si>
  <si>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</si>
  <si>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</si>
  <si>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</si>
  <si>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</si>
  <si>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</si>
  <si>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</si>
  <si>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</si>
  <si>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</si>
  <si>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</si>
  <si>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</si>
  <si>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</si>
  <si>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</si>
  <si>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</si>
  <si>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</si>
  <si>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</si>
  <si>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</si>
  <si>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</si>
  <si>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</si>
  <si>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</si>
  <si>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</si>
  <si>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</si>
  <si>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</si>
  <si>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</si>
  <si>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</si>
  <si>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</si>
  <si>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</si>
  <si>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</si>
  <si>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</si>
  <si>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</si>
  <si>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</si>
  <si>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</si>
  <si>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</si>
  <si>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</si>
  <si>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</si>
  <si>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</si>
  <si>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</si>
  <si>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</si>
  <si>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</si>
  <si>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</si>
  <si>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</si>
  <si>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</si>
  <si>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</si>
  <si>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</si>
  <si>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</si>
  <si>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</si>
  <si>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</si>
  <si>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</si>
  <si>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</si>
  <si>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</si>
  <si>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</si>
  <si>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</si>
  <si>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</si>
  <si>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</si>
  <si>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</si>
  <si>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</si>
  <si>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</si>
  <si>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</si>
  <si>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</si>
  <si>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</si>
  <si>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</si>
  <si>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</si>
  <si>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</si>
  <si>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</si>
  <si>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</si>
  <si>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</si>
  <si>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</si>
  <si>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</si>
  <si>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</si>
  <si>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</si>
  <si>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</si>
  <si>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</si>
  <si>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</si>
  <si>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</si>
  <si>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</si>
  <si>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</si>
  <si>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</si>
  <si>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</si>
  <si>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</si>
  <si>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</si>
  <si>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</si>
  <si>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</si>
  <si>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</si>
  <si>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</si>
  <si>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</si>
  <si>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</si>
  <si>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</si>
  <si>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</si>
  <si>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</si>
  <si>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</si>
  <si>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</si>
  <si>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</si>
  <si>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</si>
  <si>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</si>
  <si>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</si>
  <si>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</si>
  <si>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</si>
  <si>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</si>
  <si>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</si>
  <si>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</si>
  <si>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</si>
  <si>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</si>
  <si>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</si>
  <si>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</si>
  <si>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</si>
  <si>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</si>
  <si>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</si>
  <si>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</si>
  <si>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</si>
  <si>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</si>
  <si>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</si>
  <si>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</si>
  <si>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</si>
  <si>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</si>
  <si>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</si>
  <si>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</si>
  <si>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</si>
  <si>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</si>
  <si>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</si>
  <si>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</si>
  <si>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</si>
  <si>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</si>
  <si>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</si>
  <si>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</si>
  <si>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</si>
  <si>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</si>
  <si>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</si>
  <si>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</si>
  <si>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</si>
  <si>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</si>
  <si>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</si>
  <si>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</si>
  <si>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</si>
  <si>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</si>
  <si>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</si>
  <si>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</si>
  <si>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</si>
  <si>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</si>
  <si>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</si>
  <si>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</si>
  <si>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</si>
  <si>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</si>
  <si>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</si>
  <si>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</si>
  <si>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</si>
  <si>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</si>
  <si>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</si>
  <si>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</si>
  <si>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</si>
  <si>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</si>
  <si>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</si>
  <si>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</si>
  <si>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</si>
  <si>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</si>
  <si>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</si>
  <si>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</si>
  <si>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</si>
  <si>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</si>
  <si>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</si>
  <si>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</si>
  <si>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</si>
  <si>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</si>
  <si>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</si>
  <si>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</si>
  <si>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</si>
  <si>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</si>
  <si>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</si>
  <si>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</si>
  <si>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</si>
  <si>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</si>
  <si>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</si>
  <si>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</si>
  <si>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</si>
  <si>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</si>
  <si>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</si>
  <si>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</si>
  <si>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</si>
  <si>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</si>
  <si>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</si>
  <si>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</si>
  <si>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</si>
  <si>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</si>
  <si>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</si>
  <si>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</si>
  <si>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</si>
  <si>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</si>
  <si>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</si>
  <si>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</si>
  <si>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</si>
  <si>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</si>
  <si>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</si>
  <si>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</si>
  <si>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</si>
  <si>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</si>
  <si>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</si>
  <si>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</si>
  <si>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</si>
  <si>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</si>
  <si>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</si>
  <si>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</si>
  <si>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</si>
  <si>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</si>
  <si>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</si>
  <si>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</si>
  <si>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</si>
  <si>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</si>
  <si>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</si>
  <si>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</si>
  <si>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</si>
  <si>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</si>
  <si>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</si>
  <si>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</si>
  <si>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</si>
  <si>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</si>
  <si>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</si>
  <si>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</si>
  <si>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</si>
  <si>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</si>
  <si>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</si>
  <si>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</si>
  <si>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</si>
  <si>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</si>
  <si>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</si>
  <si>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</si>
  <si>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</si>
  <si>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</si>
  <si>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</si>
  <si>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</si>
  <si>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</si>
  <si>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</si>
  <si>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</si>
  <si>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</si>
  <si>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</si>
  <si>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</si>
  <si>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</si>
  <si>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</si>
  <si>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</si>
  <si>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</si>
  <si>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</si>
  <si>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</si>
  <si>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</si>
  <si>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</si>
  <si>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</si>
  <si>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</si>
  <si>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</si>
  <si>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</si>
  <si>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</si>
  <si>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</si>
  <si>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</si>
  <si>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</si>
  <si>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</si>
  <si>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</si>
  <si>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</si>
  <si>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</si>
  <si>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</si>
  <si>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</si>
  <si>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</si>
  <si>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</si>
  <si>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</si>
  <si>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</si>
  <si>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</si>
  <si>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</si>
  <si>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</si>
  <si>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</si>
  <si>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</si>
  <si>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</si>
  <si>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</si>
  <si>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</si>
  <si>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</si>
  <si>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</si>
  <si>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</si>
  <si>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</si>
  <si>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</si>
  <si>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</si>
  <si>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</si>
  <si>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</si>
  <si>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</si>
  <si>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</si>
  <si>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</si>
  <si>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</si>
  <si>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</si>
  <si>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</si>
  <si>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</si>
  <si>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</si>
  <si>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</si>
  <si>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</si>
  <si>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</si>
  <si>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</si>
  <si>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</si>
  <si>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</si>
  <si>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</si>
  <si>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</si>
  <si>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</si>
  <si>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</si>
  <si>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</si>
  <si>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</si>
  <si>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</si>
  <si>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</si>
  <si>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</si>
  <si>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</si>
  <si>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</si>
  <si>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</si>
  <si>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</si>
  <si>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</si>
  <si>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</si>
  <si>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</si>
  <si>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</si>
  <si>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</si>
  <si>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</si>
  <si>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</si>
  <si>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</si>
  <si>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</si>
  <si>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</si>
  <si>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</si>
  <si>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</si>
  <si>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</si>
  <si>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</si>
  <si>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</si>
  <si>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</si>
  <si>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</si>
  <si>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</si>
  <si>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</si>
  <si>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</si>
  <si>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</si>
  <si>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</si>
  <si>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</si>
  <si>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</si>
  <si>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</si>
  <si>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</si>
  <si>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</si>
  <si>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</si>
  <si>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</si>
  <si>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</si>
  <si>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</si>
  <si>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</si>
  <si>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</si>
  <si>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</si>
  <si>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</si>
  <si>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</si>
  <si>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</si>
  <si>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</si>
  <si>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</si>
  <si>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</si>
  <si>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</si>
  <si>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</si>
  <si>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</si>
  <si>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</si>
  <si>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</si>
  <si>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</si>
  <si>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</si>
  <si>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</si>
  <si>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</si>
  <si>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</si>
  <si>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</si>
  <si>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</si>
  <si>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</si>
  <si>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</si>
  <si>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</si>
  <si>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</si>
  <si>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</si>
  <si>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</si>
  <si>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</si>
  <si>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</si>
  <si>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</si>
  <si>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</si>
  <si>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</si>
  <si>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</si>
  <si>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</si>
  <si>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</si>
  <si>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</si>
  <si>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</si>
  <si>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</si>
  <si>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</si>
  <si>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</si>
  <si>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</si>
  <si>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</si>
  <si>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</si>
  <si>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</si>
  <si>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</si>
  <si>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</si>
  <si>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</si>
  <si>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</si>
  <si>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</si>
  <si>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</si>
  <si>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</si>
  <si>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</si>
  <si>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</si>
  <si>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</si>
  <si>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</si>
  <si>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</si>
  <si>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</si>
  <si>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</si>
  <si>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</si>
  <si>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</si>
  <si>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</si>
  <si>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</si>
  <si>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</si>
  <si>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</si>
  <si>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</si>
  <si>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</si>
  <si>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</si>
  <si>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</si>
  <si>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</si>
  <si>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</si>
  <si>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</si>
  <si>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</si>
  <si>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</si>
  <si>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</si>
  <si>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</si>
  <si>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</si>
  <si>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</si>
  <si>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</si>
  <si>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</si>
  <si>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</si>
  <si>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</si>
  <si>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</si>
  <si>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</si>
  <si>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</si>
  <si>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</si>
  <si>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</si>
  <si>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</si>
  <si>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</si>
  <si>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</si>
  <si>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</si>
  <si>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</si>
  <si>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</si>
  <si>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</si>
  <si>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</si>
  <si>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</si>
  <si>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</si>
  <si>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</si>
  <si>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</si>
  <si>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</si>
  <si>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</si>
  <si>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</si>
  <si>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</si>
  <si>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</si>
  <si>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</si>
  <si>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</si>
  <si>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</si>
  <si>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</si>
  <si>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</si>
  <si>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</si>
  <si>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</si>
  <si>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</si>
  <si>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</si>
  <si>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</si>
  <si>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</si>
  <si>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</si>
  <si>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</si>
  <si>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</si>
  <si>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</si>
  <si>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</si>
  <si>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</si>
  <si>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</si>
  <si>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</si>
  <si>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</si>
  <si>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</si>
  <si>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</si>
  <si>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</si>
  <si>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</si>
  <si>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</si>
  <si>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</si>
  <si>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</si>
  <si>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</si>
  <si>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</si>
  <si>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</si>
  <si>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</si>
  <si>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</si>
  <si>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</si>
  <si>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</si>
  <si>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</si>
  <si>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</si>
  <si>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</si>
  <si>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</si>
  <si>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</si>
  <si>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</si>
  <si>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</si>
  <si>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</si>
  <si>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</si>
  <si>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</si>
  <si>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</si>
  <si>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</si>
  <si>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</si>
  <si>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</si>
  <si>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</si>
  <si>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</si>
  <si>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</si>
  <si>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</si>
  <si>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</si>
  <si>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</si>
  <si>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</si>
  <si>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</si>
  <si>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</si>
  <si>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</si>
  <si>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</si>
  <si>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</si>
  <si>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</si>
  <si>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</si>
  <si>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</si>
  <si>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</si>
  <si>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</si>
  <si>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</si>
  <si>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</si>
  <si>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</si>
  <si>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</si>
  <si>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</si>
  <si>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</si>
  <si>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</si>
  <si>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</si>
  <si>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</si>
  <si>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</si>
  <si>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</si>
  <si>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</si>
  <si>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</si>
  <si>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</si>
  <si>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</si>
  <si>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</si>
  <si>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</si>
  <si>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</si>
  <si>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</si>
  <si>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</si>
  <si>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</si>
  <si>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</si>
  <si>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</si>
  <si>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</si>
  <si>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</si>
  <si>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</si>
  <si>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</si>
  <si>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</si>
  <si>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</si>
  <si>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</si>
  <si>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</si>
  <si>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</si>
  <si>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</si>
  <si>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</si>
  <si>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</si>
  <si>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</si>
  <si>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</si>
  <si>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</si>
  <si>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</si>
  <si>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</si>
  <si>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</si>
  <si>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</si>
  <si>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</si>
  <si>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</si>
  <si>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</si>
  <si>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</si>
  <si>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</si>
  <si>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</si>
  <si>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</si>
  <si>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</si>
  <si>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</si>
  <si>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</si>
  <si>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</si>
  <si>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</si>
  <si>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</si>
  <si>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</si>
  <si>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</si>
  <si>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</si>
  <si>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</si>
  <si>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</si>
  <si>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</si>
  <si>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</si>
  <si>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</si>
  <si>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</si>
  <si>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</si>
  <si>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</si>
  <si>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</si>
  <si>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</si>
  <si>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</si>
  <si>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</si>
  <si>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</si>
  <si>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</si>
  <si>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</si>
  <si>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</si>
  <si>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</si>
  <si>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</si>
  <si>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</si>
  <si>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</si>
  <si>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</si>
  <si>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</si>
  <si>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</si>
  <si>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</si>
  <si>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</si>
  <si>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</si>
  <si>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</si>
  <si>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</si>
  <si>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</si>
  <si>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</si>
  <si>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</si>
  <si>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</si>
  <si>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</si>
  <si>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</si>
  <si>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</si>
  <si>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</si>
  <si>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</si>
  <si>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</si>
  <si>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</si>
  <si>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</si>
  <si>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</si>
  <si>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</si>
  <si>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</si>
  <si>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</si>
  <si>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</si>
  <si>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</si>
  <si>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</si>
  <si>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</si>
  <si>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</si>
  <si>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</si>
  <si>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</si>
  <si>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</si>
  <si>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</si>
  <si>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</si>
  <si>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</si>
  <si>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</si>
  <si>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</si>
  <si>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</si>
  <si>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</si>
  <si>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</si>
  <si>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</si>
  <si>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</si>
  <si>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</si>
  <si>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</si>
  <si>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</si>
  <si>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</si>
  <si>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</si>
  <si>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</si>
  <si>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</si>
  <si>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</si>
  <si>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</si>
  <si>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</si>
  <si>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</si>
  <si>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</si>
  <si>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</si>
  <si>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</si>
  <si>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</si>
  <si>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</si>
  <si>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</si>
  <si>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</si>
  <si>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</si>
  <si>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</si>
  <si>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</si>
  <si>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</si>
  <si>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</si>
  <si>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</si>
  <si>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</si>
  <si>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</si>
  <si>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</si>
  <si>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</si>
  <si>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</si>
  <si>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</si>
  <si>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</si>
  <si>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</si>
  <si>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</si>
  <si>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</si>
  <si>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</si>
  <si>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</si>
  <si>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</si>
  <si>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</si>
  <si>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</si>
  <si>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</si>
  <si>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</si>
  <si>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</si>
  <si>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</si>
  <si>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</si>
  <si>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</si>
  <si>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</si>
  <si>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</si>
  <si>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</si>
  <si>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</si>
  <si>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</si>
  <si>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</si>
  <si>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</si>
  <si>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</si>
  <si>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</si>
  <si>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</si>
  <si>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</si>
  <si>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</si>
  <si>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</si>
  <si>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</si>
  <si>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</si>
  <si>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</si>
  <si>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</si>
  <si>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</si>
  <si>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</si>
  <si>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</si>
  <si>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</si>
  <si>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</si>
  <si>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</si>
  <si>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</si>
  <si>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</si>
  <si>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</si>
  <si>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</si>
  <si>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</si>
  <si>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</si>
  <si>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</si>
  <si>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</si>
  <si>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</si>
  <si>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</si>
  <si>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</si>
  <si>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</si>
  <si>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</si>
  <si>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</si>
  <si>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</si>
  <si>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</si>
  <si>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</si>
  <si>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</si>
  <si>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</si>
  <si>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</si>
  <si>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</si>
  <si>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</si>
  <si>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</si>
  <si>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</si>
  <si>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</si>
  <si>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</si>
  <si>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</si>
  <si>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</si>
  <si>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</si>
  <si>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</si>
  <si>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</si>
  <si>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</si>
  <si>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</si>
  <si>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</si>
  <si>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</si>
  <si>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</si>
  <si>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</si>
  <si>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</si>
  <si>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</si>
  <si>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</si>
  <si>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</si>
  <si>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</si>
  <si>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</si>
  <si>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</si>
  <si>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</si>
  <si>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</si>
  <si>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</si>
  <si>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</si>
  <si>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</si>
  <si>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</si>
  <si>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</si>
  <si>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</si>
  <si>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</si>
  <si>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</si>
  <si>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</si>
  <si>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</si>
  <si>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</si>
  <si>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</si>
  <si>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</si>
  <si>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</si>
  <si>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</si>
  <si>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</si>
  <si>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</si>
  <si>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</si>
  <si>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</si>
  <si>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</si>
  <si>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</si>
  <si>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</si>
  <si>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</si>
  <si>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</si>
  <si>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</si>
  <si>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</si>
  <si>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</si>
  <si>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</si>
  <si>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</si>
  <si>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</si>
  <si>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</si>
  <si>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</si>
  <si>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</si>
  <si>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</si>
  <si>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</si>
  <si>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</si>
  <si>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</si>
  <si>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</si>
  <si>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</si>
  <si>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</si>
  <si>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</si>
  <si>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</si>
  <si>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</si>
  <si>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</si>
  <si>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</si>
  <si>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</si>
  <si>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</si>
  <si>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</si>
  <si>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</si>
  <si>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</si>
  <si>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</si>
  <si>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</si>
  <si>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</si>
  <si>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</si>
  <si>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</si>
  <si>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</si>
  <si>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</si>
  <si>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</si>
  <si>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</si>
  <si>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</si>
  <si>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</si>
  <si>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</si>
  <si>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</si>
  <si>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</si>
  <si>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</si>
  <si>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</si>
  <si>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</si>
  <si>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</si>
  <si>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</si>
  <si>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</si>
  <si>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</si>
  <si>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</si>
  <si>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</si>
  <si>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</si>
  <si>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</si>
  <si>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</si>
  <si>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</si>
  <si>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</si>
  <si>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</si>
  <si>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</si>
  <si>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</si>
  <si>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</si>
  <si>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</si>
  <si>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</si>
  <si>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</si>
  <si>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</si>
  <si>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</si>
  <si>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</si>
  <si>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</si>
  <si>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</si>
  <si>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</si>
  <si>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</si>
  <si>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</si>
  <si>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</si>
  <si>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</si>
  <si>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</si>
  <si>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</si>
  <si>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</si>
  <si>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</si>
  <si>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</si>
  <si>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</si>
  <si>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</si>
  <si>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</si>
  <si>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</si>
  <si>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</si>
  <si>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</si>
  <si>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</si>
  <si>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</si>
  <si>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</si>
  <si>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</si>
  <si>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</si>
  <si>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</si>
  <si>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</si>
  <si>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</si>
  <si>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</si>
  <si>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</si>
  <si>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</si>
  <si>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</si>
  <si>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</si>
  <si>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</si>
  <si>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</si>
  <si>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</si>
  <si>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</si>
  <si>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</si>
  <si>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</si>
  <si>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</si>
  <si>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</si>
  <si>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</si>
  <si>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</si>
  <si>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</si>
  <si>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</si>
  <si>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</si>
  <si>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</si>
  <si>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</si>
  <si>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</si>
  <si>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</si>
  <si>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</si>
  <si>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</si>
  <si>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</si>
  <si>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</si>
  <si>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</si>
  <si>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</si>
  <si>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</si>
  <si>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</si>
  <si>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</si>
  <si>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</si>
  <si>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</si>
  <si>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</si>
  <si>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</si>
  <si>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</si>
  <si>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</si>
  <si>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</si>
  <si>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</si>
  <si>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</si>
  <si>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</si>
  <si>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</si>
  <si>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</si>
  <si>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</si>
  <si>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</si>
  <si>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</si>
  <si>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</si>
  <si>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</si>
  <si>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</si>
  <si>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</si>
  <si>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</si>
  <si>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</si>
  <si>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</si>
  <si>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</si>
  <si>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</si>
  <si>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</si>
  <si>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</si>
  <si>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</si>
  <si>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</si>
  <si>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</si>
  <si>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</si>
  <si>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</si>
  <si>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</si>
  <si>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</si>
  <si>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</si>
  <si>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</si>
  <si>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</si>
  <si>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</si>
  <si>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</si>
  <si>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</si>
  <si>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</si>
  <si>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</si>
  <si>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</si>
  <si>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</si>
  <si>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</si>
  <si>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</si>
  <si>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</si>
  <si>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</si>
  <si>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</si>
  <si>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</si>
  <si>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</si>
  <si>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</si>
  <si>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</si>
  <si>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</si>
  <si>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</si>
  <si>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</si>
  <si>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</si>
  <si>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</si>
  <si>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</si>
  <si>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</si>
  <si>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</si>
  <si>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</si>
  <si>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</si>
  <si>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</si>
  <si>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</si>
  <si>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</si>
  <si>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</si>
  <si>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</si>
  <si>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</si>
  <si>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</si>
  <si>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</si>
  <si>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</si>
  <si>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</si>
  <si>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</si>
  <si>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</si>
  <si>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</si>
  <si>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</si>
  <si>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</si>
  <si>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</si>
  <si>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</si>
  <si>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</si>
  <si>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</si>
  <si>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</si>
  <si>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</si>
  <si>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</si>
  <si>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</si>
  <si>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</si>
  <si>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</si>
  <si>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</si>
  <si>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</si>
  <si>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</si>
  <si>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</si>
  <si>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</si>
  <si>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</si>
  <si>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</si>
  <si>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</si>
  <si>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</si>
  <si>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</si>
  <si>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</si>
  <si>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</si>
  <si>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</si>
  <si>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</si>
  <si>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</si>
  <si>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</si>
  <si>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</si>
  <si>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</si>
  <si>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</si>
  <si>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</si>
  <si>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</si>
  <si>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</si>
  <si>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</si>
  <si>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</si>
  <si>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</si>
  <si>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</si>
  <si>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</si>
  <si>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</si>
  <si>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</si>
  <si>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</si>
  <si>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</si>
  <si>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</si>
  <si>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</si>
  <si>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</si>
  <si>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</si>
  <si>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</si>
  <si>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</si>
  <si>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</si>
  <si>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</si>
  <si>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</si>
  <si>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</si>
  <si>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</si>
  <si>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</si>
  <si>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</si>
  <si>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</si>
  <si>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</si>
  <si>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</si>
  <si>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</si>
  <si>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</si>
  <si>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</si>
  <si>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</si>
  <si>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</si>
  <si>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</si>
  <si>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</si>
  <si>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</si>
  <si>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</si>
  <si>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</si>
  <si>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</si>
  <si>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</si>
  <si>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</si>
  <si>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</si>
  <si>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</si>
  <si>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</si>
  <si>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</si>
  <si>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</si>
  <si>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</si>
  <si>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</si>
  <si>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</si>
  <si>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</si>
  <si>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</si>
  <si>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</si>
  <si>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</si>
  <si>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</si>
  <si>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</si>
  <si>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</si>
  <si>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</si>
  <si>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</si>
  <si>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</si>
  <si>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</si>
  <si>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</si>
  <si>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</si>
  <si>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</si>
  <si>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</si>
  <si>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</si>
  <si>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</si>
  <si>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</si>
  <si>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</si>
  <si>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</si>
  <si>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</si>
  <si>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</si>
  <si>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</si>
  <si>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</si>
  <si>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</si>
  <si>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</si>
  <si>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</si>
  <si>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</si>
  <si>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</si>
  <si>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</si>
  <si>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</si>
  <si>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</si>
  <si>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</si>
  <si>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</si>
  <si>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</si>
  <si>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</si>
  <si>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</si>
  <si>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</si>
  <si>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</si>
  <si>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</si>
  <si>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</si>
  <si>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</si>
  <si>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</si>
  <si>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</si>
  <si>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</si>
  <si>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</si>
  <si>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</si>
  <si>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</si>
  <si>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</si>
  <si>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</si>
  <si>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</si>
  <si>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</si>
  <si>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</si>
  <si>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</si>
  <si>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</si>
  <si>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</si>
  <si>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</si>
  <si>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</si>
  <si>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</si>
  <si>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</si>
  <si>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</si>
  <si>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</si>
  <si>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</si>
  <si>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</si>
  <si>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</si>
  <si>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</si>
  <si>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</si>
  <si>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</si>
  <si>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</si>
  <si>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</si>
  <si>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</si>
  <si>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</si>
  <si>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</si>
  <si>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</si>
  <si>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</si>
  <si>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</si>
  <si>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</si>
  <si>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</si>
  <si>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</si>
  <si>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</si>
  <si>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</si>
  <si>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</si>
  <si>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</si>
  <si>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</si>
  <si>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</si>
  <si>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</si>
  <si>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</si>
  <si>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</si>
  <si>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</si>
  <si>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</si>
  <si>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</si>
  <si>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</si>
  <si>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</si>
  <si>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</si>
  <si>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</si>
  <si>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</si>
  <si>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</si>
  <si>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</si>
  <si>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</si>
  <si>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</si>
  <si>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</si>
  <si>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</si>
  <si>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</si>
  <si>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</si>
  <si>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</si>
  <si>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</si>
  <si>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</si>
  <si>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</si>
  <si>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</si>
  <si>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</si>
  <si>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</si>
  <si>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</si>
  <si>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</si>
  <si>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</si>
  <si>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</si>
  <si>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</si>
  <si>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</si>
  <si>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</si>
  <si>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</si>
  <si>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</si>
  <si>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</si>
  <si>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</si>
  <si>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</si>
  <si>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</si>
  <si>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</si>
  <si>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</si>
  <si>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</si>
  <si>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</si>
  <si>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</si>
  <si>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</si>
  <si>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</si>
  <si>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</si>
  <si>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</si>
  <si>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</si>
  <si>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</si>
  <si>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</si>
  <si>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</si>
  <si>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</si>
  <si>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</si>
  <si>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</si>
  <si>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</si>
  <si>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</si>
  <si>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</si>
  <si>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</si>
  <si>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</si>
  <si>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</si>
  <si>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</si>
  <si>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</si>
  <si>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</si>
  <si>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</si>
  <si>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</si>
  <si>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</si>
  <si>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</si>
  <si>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</si>
  <si>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</si>
  <si>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</si>
  <si>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</si>
  <si>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</si>
  <si>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</si>
  <si>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</si>
  <si>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</si>
  <si>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</si>
  <si>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</si>
  <si>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</si>
  <si>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</si>
  <si>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</si>
  <si>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</si>
  <si>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</si>
  <si>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</si>
  <si>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</si>
  <si>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</si>
  <si>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</si>
  <si>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</si>
  <si>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</si>
  <si>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</si>
  <si>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</si>
  <si>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</si>
  <si>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</si>
  <si>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</si>
  <si>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</si>
  <si>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</si>
  <si>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</si>
  <si>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</si>
  <si>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</si>
  <si>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</si>
  <si>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</si>
  <si>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</si>
  <si>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</si>
  <si>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</si>
  <si>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</si>
  <si>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</si>
  <si>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</si>
  <si>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</si>
  <si>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</si>
  <si>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</si>
  <si>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</si>
  <si>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</si>
  <si>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</si>
  <si>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</si>
  <si>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</si>
  <si>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</si>
  <si>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</si>
  <si>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</si>
  <si>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</si>
  <si>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</si>
  <si>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</si>
  <si>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</si>
  <si>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</si>
  <si>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</si>
  <si>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</si>
  <si>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</si>
  <si>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</si>
  <si>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</si>
  <si>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</si>
  <si>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</si>
  <si>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</si>
  <si>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</si>
  <si>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</si>
  <si>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</si>
  <si>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</si>
  <si>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</si>
  <si>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</si>
  <si>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</si>
  <si>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</si>
  <si>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</si>
  <si>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</si>
  <si>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</si>
  <si>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</si>
  <si>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</si>
  <si>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</si>
  <si>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</si>
  <si>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</si>
  <si>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</si>
  <si>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</si>
  <si>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</si>
  <si>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</si>
  <si>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</si>
  <si>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</si>
  <si>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</si>
  <si>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</si>
  <si>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</si>
  <si>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</si>
  <si>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</si>
  <si>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</si>
  <si>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</si>
  <si>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</si>
  <si>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</si>
  <si>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</si>
  <si>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</si>
  <si>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</si>
  <si>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</si>
  <si>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</si>
  <si>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</si>
  <si>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</si>
  <si>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</si>
  <si>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</si>
  <si>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</si>
  <si>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</si>
  <si>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</si>
  <si>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</si>
  <si>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</si>
  <si>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</si>
  <si>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</si>
  <si>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</si>
  <si>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</si>
  <si>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</si>
  <si>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</si>
  <si>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</si>
  <si>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</si>
  <si>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</si>
  <si>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</si>
  <si>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</si>
  <si>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</si>
  <si>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</si>
  <si>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</si>
  <si>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</si>
  <si>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</si>
  <si>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</si>
  <si>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</si>
  <si>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</si>
  <si>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</si>
  <si>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</si>
  <si>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</si>
  <si>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</si>
  <si>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</si>
  <si>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</si>
  <si>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</si>
  <si>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</si>
  <si>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</si>
  <si>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</si>
  <si>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</si>
  <si>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</si>
  <si>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</si>
  <si>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</si>
  <si>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</si>
  <si>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</si>
  <si>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</si>
  <si>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</si>
  <si>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</si>
  <si>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</si>
  <si>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</si>
  <si>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</si>
  <si>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</si>
  <si>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</si>
  <si>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</si>
  <si>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</si>
  <si>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</si>
  <si>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</si>
  <si>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</si>
  <si>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</si>
  <si>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</si>
  <si>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</si>
  <si>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</si>
  <si>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</si>
  <si>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</si>
  <si>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</si>
  <si>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</si>
  <si>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</si>
  <si>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</si>
  <si>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</si>
  <si>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</si>
  <si>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</si>
  <si>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</si>
  <si>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</si>
  <si>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</si>
  <si>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</si>
  <si>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</si>
  <si>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</si>
  <si>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</si>
  <si>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</si>
  <si>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</si>
  <si>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</si>
  <si>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</si>
  <si>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</si>
  <si>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</si>
  <si>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</si>
  <si>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</si>
  <si>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</si>
  <si>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</si>
  <si>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</si>
  <si>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</si>
  <si>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</si>
  <si>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</si>
  <si>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</si>
  <si>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</si>
  <si>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</si>
  <si>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</si>
  <si>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</si>
  <si>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</si>
  <si>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</si>
  <si>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</si>
  <si>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</si>
  <si>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</si>
  <si>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</si>
  <si>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</si>
  <si>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</si>
  <si>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</si>
  <si>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</si>
  <si>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</si>
  <si>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</si>
  <si>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</si>
  <si>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</si>
  <si>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</si>
  <si>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</si>
  <si>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</si>
  <si>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</si>
  <si>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</si>
  <si>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</si>
  <si>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</si>
  <si>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</si>
  <si>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</si>
  <si>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</si>
  <si>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</si>
  <si>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</si>
  <si>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</si>
  <si>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</si>
  <si>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</si>
  <si>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</si>
  <si>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</si>
  <si>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</si>
  <si>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</si>
  <si>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</si>
  <si>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</si>
  <si>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</si>
  <si>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</si>
  <si>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</si>
  <si>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</si>
  <si>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</si>
  <si>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</si>
  <si>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</si>
  <si>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</si>
  <si>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</si>
  <si>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</si>
  <si>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</si>
  <si>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</si>
  <si>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</si>
  <si>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</si>
  <si>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</si>
  <si>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</si>
  <si>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</si>
  <si>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</si>
  <si>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</si>
  <si>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</si>
  <si>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</si>
  <si>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</si>
  <si>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</si>
  <si>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</si>
  <si>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</si>
  <si>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</si>
  <si>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</si>
  <si>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</si>
  <si>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</si>
  <si>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</si>
  <si>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</si>
  <si>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</si>
  <si>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</si>
  <si>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</si>
  <si>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</si>
  <si>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</si>
  <si>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</si>
  <si>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</si>
  <si>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</si>
  <si>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</si>
  <si>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</si>
  <si>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</si>
  <si>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</si>
  <si>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</si>
  <si>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</si>
  <si>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</si>
  <si>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</si>
  <si>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</si>
  <si>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</si>
  <si>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</si>
  <si>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</si>
  <si>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</si>
  <si>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</si>
  <si>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</si>
  <si>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</si>
  <si>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</si>
  <si>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</si>
  <si>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</si>
  <si>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</si>
  <si>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</si>
  <si>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</si>
  <si>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</si>
  <si>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</si>
  <si>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</si>
  <si>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</si>
  <si>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</si>
  <si>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</si>
  <si>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</si>
  <si>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</si>
  <si>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</si>
  <si>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</si>
  <si>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</si>
  <si>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</si>
  <si>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</si>
  <si>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</si>
  <si>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</si>
  <si>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</si>
  <si>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</si>
  <si>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</si>
  <si>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</si>
  <si>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</si>
  <si>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</si>
  <si>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</si>
  <si>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</si>
  <si>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</si>
  <si>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</si>
  <si>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</si>
  <si>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</si>
  <si>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</si>
  <si>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</si>
  <si>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</si>
  <si>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</si>
  <si>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</si>
  <si>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</si>
  <si>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</si>
  <si>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</si>
  <si>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</si>
  <si>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</si>
  <si>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</si>
  <si>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</si>
  <si>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</si>
  <si>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</si>
  <si>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</si>
  <si>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</si>
  <si>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</si>
  <si>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</si>
  <si>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</si>
  <si>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</si>
  <si>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</si>
  <si>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</si>
  <si>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</si>
  <si>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</si>
  <si>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</si>
  <si>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</si>
  <si>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</si>
  <si>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</si>
  <si>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</si>
  <si>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</si>
  <si>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</si>
  <si>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</si>
  <si>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</si>
  <si>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</si>
  <si>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</si>
  <si>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</si>
  <si>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</si>
  <si>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</si>
  <si>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</si>
  <si>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</si>
  <si>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</si>
  <si>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</si>
  <si>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</si>
  <si>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</si>
  <si>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</si>
  <si>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</si>
  <si>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</si>
  <si>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</si>
  <si>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</si>
  <si>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</si>
  <si>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</si>
  <si>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</si>
  <si>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</si>
  <si>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</si>
  <si>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</si>
  <si>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</si>
  <si>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</si>
  <si>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</si>
  <si>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</si>
  <si>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</si>
  <si>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</si>
  <si>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</si>
  <si>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</si>
  <si>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</si>
  <si>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</si>
  <si>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</si>
  <si>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</si>
  <si>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</si>
  <si>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</si>
  <si>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</si>
  <si>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</si>
  <si>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</si>
  <si>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</si>
  <si>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</si>
  <si>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</si>
  <si>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</si>
  <si>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</si>
  <si>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</si>
  <si>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</si>
  <si>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</si>
  <si>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</si>
  <si>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</si>
  <si>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</si>
  <si>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</si>
  <si>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</si>
  <si>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</si>
  <si>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</si>
  <si>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</si>
  <si>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</si>
  <si>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</si>
  <si>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</si>
  <si>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</si>
  <si>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</si>
  <si>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</si>
  <si>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</si>
  <si>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</si>
  <si>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</si>
  <si>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</si>
  <si>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</si>
  <si>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</si>
  <si>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</si>
  <si>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</si>
  <si>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</si>
  <si>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</si>
  <si>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</si>
  <si>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</si>
  <si>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</si>
  <si>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</si>
  <si>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</si>
  <si>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</si>
  <si>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</si>
  <si>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</si>
  <si>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</si>
  <si>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</si>
  <si>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</si>
  <si>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</si>
  <si>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</si>
  <si>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</si>
  <si>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</si>
  <si>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</si>
  <si>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</si>
  <si>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</si>
  <si>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</si>
  <si>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</si>
  <si>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</si>
  <si>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</si>
  <si>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</si>
  <si>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</si>
  <si>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</si>
  <si>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</si>
  <si>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</si>
  <si>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</si>
  <si>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</si>
  <si>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</si>
  <si>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</si>
  <si>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</si>
  <si>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</si>
  <si>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</si>
  <si>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</si>
  <si>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</si>
  <si>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</si>
  <si>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</si>
  <si>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</si>
  <si>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</si>
  <si>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</si>
  <si>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</si>
  <si>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</si>
  <si>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</si>
  <si>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</si>
  <si>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</si>
  <si>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</si>
  <si>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</si>
  <si>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</si>
  <si>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</si>
  <si>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</si>
  <si>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</si>
  <si>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</si>
  <si>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</si>
  <si>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</si>
  <si>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</si>
  <si>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</si>
  <si>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</si>
  <si>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</si>
  <si>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</si>
  <si>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</si>
  <si>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</si>
  <si>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</si>
  <si>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</si>
  <si>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</si>
  <si>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</si>
  <si>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</si>
  <si>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</si>
  <si>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</si>
  <si>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</si>
  <si>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</si>
  <si>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</si>
  <si>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</si>
  <si>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</si>
  <si>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</si>
  <si>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</si>
  <si>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</si>
  <si>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</si>
  <si>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</si>
  <si>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</si>
  <si>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</si>
  <si>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</si>
  <si>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</si>
  <si>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</si>
  <si>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</si>
  <si>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</si>
  <si>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</si>
  <si>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</si>
  <si>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</si>
  <si>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</si>
  <si>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</si>
  <si>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</si>
  <si>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</si>
  <si>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</si>
  <si>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</si>
  <si>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</si>
  <si>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</si>
  <si>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</si>
  <si>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</si>
  <si>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</si>
  <si>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</si>
  <si>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</si>
  <si>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</si>
  <si>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</si>
  <si>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</si>
  <si>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</si>
  <si>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</si>
  <si>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</si>
  <si>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</si>
  <si>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</si>
  <si>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</si>
  <si>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</si>
  <si>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</si>
  <si>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</si>
  <si>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</si>
  <si>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</si>
  <si>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</si>
  <si>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</si>
  <si>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</si>
  <si>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</si>
  <si>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</si>
  <si>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</si>
  <si>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</si>
  <si>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</si>
  <si>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</si>
  <si>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</si>
  <si>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</si>
  <si>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</si>
  <si>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</si>
  <si>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</si>
  <si>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</si>
  <si>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</si>
  <si>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</si>
  <si>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</si>
  <si>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</si>
  <si>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</si>
  <si>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</si>
  <si>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</si>
  <si>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</si>
  <si>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</si>
  <si>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</si>
  <si>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</si>
  <si>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</si>
  <si>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</si>
  <si>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</si>
  <si>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</si>
  <si>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</si>
  <si>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</si>
  <si>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</si>
  <si>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</si>
  <si>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</si>
  <si>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</si>
  <si>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</si>
  <si>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</si>
  <si>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</si>
  <si>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</si>
  <si>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</si>
  <si>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</si>
  <si>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</si>
  <si>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</si>
  <si>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</si>
  <si>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</si>
  <si>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</si>
  <si>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</si>
  <si>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</si>
  <si>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</si>
  <si>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</si>
  <si>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</si>
  <si>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</si>
  <si>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</si>
  <si>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</si>
  <si>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</si>
  <si>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</si>
  <si>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</si>
  <si>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</si>
  <si>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</si>
  <si>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</si>
  <si>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</si>
  <si>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</si>
  <si>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</si>
  <si>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</si>
  <si>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</si>
  <si>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</si>
  <si>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</si>
  <si>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</si>
  <si>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</si>
  <si>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</si>
  <si>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</si>
  <si>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</si>
  <si>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</si>
  <si>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</si>
  <si>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</si>
  <si>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</si>
  <si>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</si>
  <si>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</si>
  <si>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</si>
  <si>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</si>
  <si>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</si>
  <si>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</si>
  <si>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</si>
  <si>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</si>
  <si>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</si>
  <si>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</si>
  <si>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</si>
  <si>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</si>
  <si>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</si>
  <si>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</si>
  <si>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</si>
  <si>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</si>
  <si>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</si>
  <si>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</si>
  <si>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</si>
  <si>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</si>
  <si>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</si>
  <si>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</si>
  <si>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</si>
  <si>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</si>
  <si>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</si>
  <si>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</si>
  <si>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</si>
  <si>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</si>
  <si>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</si>
  <si>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</si>
  <si>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</si>
  <si>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</si>
  <si>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</si>
  <si>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</si>
  <si>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</si>
  <si>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</si>
  <si>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</si>
  <si>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</si>
  <si>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</si>
  <si>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</si>
  <si>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</si>
  <si>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</si>
  <si>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</si>
  <si>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</si>
  <si>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</si>
  <si>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</si>
  <si>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</si>
  <si>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</si>
  <si>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</si>
  <si>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</si>
  <si>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</si>
  <si>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</si>
  <si>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</si>
  <si>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</si>
  <si>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</si>
  <si>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</si>
  <si>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</si>
  <si>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</si>
  <si>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</si>
  <si>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</si>
  <si>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</si>
  <si>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</si>
  <si>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</si>
  <si>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</si>
  <si>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</si>
  <si>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</si>
  <si>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</si>
  <si>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</si>
  <si>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</si>
  <si>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</si>
  <si>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</si>
  <si>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</si>
  <si>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</si>
  <si>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</si>
  <si>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</si>
  <si>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</si>
  <si>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</si>
  <si>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</si>
  <si>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</si>
  <si>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</si>
  <si>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</si>
  <si>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</si>
  <si>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</si>
  <si>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</si>
  <si>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</si>
  <si>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</si>
  <si>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</si>
  <si>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</si>
  <si>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</si>
  <si>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</si>
  <si>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</si>
  <si>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</si>
  <si>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</si>
  <si>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</si>
  <si>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</si>
  <si>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</si>
  <si>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</si>
  <si>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</si>
  <si>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</si>
  <si>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</si>
  <si>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</si>
  <si>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</si>
  <si>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</si>
  <si>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</si>
  <si>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</si>
  <si>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</si>
  <si>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</si>
  <si>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</si>
  <si>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</si>
  <si>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</si>
  <si>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</si>
  <si>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</si>
  <si>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</si>
  <si>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</si>
  <si>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</si>
  <si>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</si>
  <si>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</si>
  <si>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</si>
  <si>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</si>
  <si>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</si>
  <si>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</si>
  <si>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</si>
  <si>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</si>
  <si>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</si>
  <si>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</si>
  <si>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</si>
  <si>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</si>
  <si>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</si>
  <si>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</si>
  <si>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</si>
  <si>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</si>
  <si>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</si>
  <si>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</si>
  <si>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</si>
  <si>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</si>
  <si>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</si>
  <si>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</si>
  <si>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</si>
  <si>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</si>
  <si>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</si>
  <si>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</si>
  <si>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</si>
  <si>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</si>
  <si>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</si>
  <si>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</si>
  <si>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</si>
  <si>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</si>
  <si>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</si>
  <si>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</si>
  <si>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</si>
  <si>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</si>
  <si>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</si>
  <si>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</si>
  <si>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</si>
  <si>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</si>
  <si>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</si>
  <si>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</si>
  <si>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</si>
  <si>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</si>
  <si>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</si>
  <si>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</si>
  <si>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</si>
  <si>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</si>
  <si>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</si>
  <si>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</si>
  <si>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</si>
  <si>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</si>
  <si>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</si>
  <si>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</si>
  <si>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</si>
  <si>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</si>
  <si>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</si>
  <si>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</si>
  <si>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</si>
  <si>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</si>
  <si>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</si>
  <si>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</si>
  <si>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</si>
  <si>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</si>
  <si>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</si>
  <si>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</si>
  <si>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</si>
  <si>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</si>
  <si>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</si>
  <si>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</si>
  <si>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</si>
  <si>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</si>
  <si>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</si>
  <si>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</si>
  <si>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</si>
  <si>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</si>
  <si>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</si>
  <si>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</si>
  <si>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</si>
  <si>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</si>
  <si>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</si>
  <si>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</si>
  <si>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</si>
  <si>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</si>
  <si>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</si>
  <si>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</si>
  <si>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</si>
  <si>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</si>
  <si>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</si>
  <si>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</si>
  <si>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</si>
  <si>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</si>
  <si>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</si>
  <si>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</si>
  <si>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</si>
  <si>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</si>
  <si>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</si>
  <si>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</si>
  <si>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</si>
  <si>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</si>
  <si>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</si>
  <si>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</si>
  <si>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</si>
  <si>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</si>
  <si>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</si>
  <si>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</si>
  <si>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</si>
  <si>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</si>
  <si>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</si>
  <si>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</si>
  <si>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</si>
  <si>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</si>
  <si>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</si>
  <si>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</si>
  <si>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</si>
  <si>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</si>
  <si>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</si>
  <si>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</si>
  <si>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</si>
  <si>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</si>
  <si>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</si>
  <si>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</si>
  <si>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</si>
  <si>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</si>
  <si>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</si>
  <si>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</si>
  <si>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</si>
  <si>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</si>
  <si>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</si>
  <si>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</si>
  <si>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</si>
  <si>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</si>
  <si>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</si>
  <si>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</si>
  <si>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</si>
  <si>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</si>
  <si>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</si>
  <si>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</si>
  <si>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</si>
  <si>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</si>
  <si>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</si>
  <si>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</si>
  <si>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</si>
  <si>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</si>
  <si>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</si>
  <si>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</si>
  <si>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</si>
  <si>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</si>
  <si>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</si>
  <si>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</si>
  <si>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</si>
  <si>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</si>
  <si>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</si>
  <si>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</si>
  <si>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</si>
  <si>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</si>
  <si>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</si>
  <si>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</si>
  <si>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</si>
  <si>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</si>
  <si>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</si>
  <si>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</si>
  <si>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</si>
  <si>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</si>
  <si>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</si>
  <si>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</si>
  <si>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</si>
  <si>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</si>
  <si>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</si>
  <si>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</si>
  <si>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</si>
  <si>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</si>
  <si>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</si>
  <si>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</si>
  <si>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</si>
  <si>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</si>
  <si>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</si>
  <si>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</si>
  <si>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</si>
  <si>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</si>
  <si>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</si>
  <si>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</si>
  <si>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</si>
  <si>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</si>
  <si>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</si>
  <si>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</si>
  <si>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</si>
  <si>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</si>
  <si>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</si>
  <si>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</si>
  <si>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</si>
  <si>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</si>
  <si>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</si>
  <si>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</si>
  <si>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</si>
  <si>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</si>
  <si>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</si>
  <si>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</si>
  <si>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</si>
  <si>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</si>
  <si>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</si>
  <si>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</si>
  <si>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</si>
  <si>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</si>
  <si>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</si>
  <si>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</si>
  <si>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</si>
  <si>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</si>
  <si>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</si>
  <si>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</si>
  <si>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</si>
  <si>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</si>
  <si>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</si>
  <si>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</si>
  <si>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</si>
  <si>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</si>
  <si>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</si>
  <si>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</si>
  <si>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</si>
  <si>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</si>
  <si>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</si>
  <si>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</si>
  <si>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</si>
  <si>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</si>
  <si>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</si>
  <si>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</si>
  <si>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</si>
  <si>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</si>
  <si>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</si>
  <si>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</si>
  <si>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</si>
  <si>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</si>
  <si>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</si>
  <si>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</si>
  <si>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</si>
  <si>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</si>
  <si>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</si>
  <si>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</si>
  <si>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</si>
  <si>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</si>
  <si>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</si>
  <si>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</si>
  <si>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</si>
  <si>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</si>
  <si>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</si>
  <si>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</si>
  <si>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</si>
  <si>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</si>
  <si>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</si>
  <si>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</si>
  <si>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</si>
  <si>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</si>
  <si>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</si>
  <si>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</si>
  <si>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</si>
  <si>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</si>
  <si>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</si>
  <si>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</si>
  <si>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</si>
  <si>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</si>
  <si>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</si>
  <si>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</si>
  <si>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</si>
  <si>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</si>
  <si>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</si>
  <si>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</si>
  <si>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</si>
  <si>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</si>
  <si>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</si>
  <si>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</si>
  <si>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</si>
  <si>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</si>
  <si>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</si>
  <si>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</si>
  <si>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</si>
  <si>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</si>
  <si>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</si>
  <si>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</si>
  <si>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</si>
  <si>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</si>
  <si>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</si>
  <si>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</si>
  <si>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</si>
  <si>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</si>
  <si>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</si>
  <si>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</si>
  <si>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</si>
  <si>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</si>
  <si>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</si>
  <si>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</si>
  <si>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</si>
  <si>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</si>
  <si>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</si>
  <si>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</si>
  <si>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</si>
  <si>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</si>
  <si>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</si>
  <si>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</si>
  <si>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</si>
  <si>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</si>
  <si>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</si>
  <si>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</si>
  <si>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</si>
  <si>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</si>
  <si>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</si>
  <si>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</si>
  <si>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</si>
  <si>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</si>
  <si>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</si>
  <si>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</si>
  <si>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</si>
  <si>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</si>
  <si>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</si>
  <si>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</si>
  <si>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</si>
  <si>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</si>
  <si>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</si>
  <si>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</si>
  <si>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</si>
  <si>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</si>
  <si>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</si>
  <si>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</si>
  <si>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</si>
  <si>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</si>
  <si>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</si>
  <si>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</si>
  <si>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</si>
  <si>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</si>
  <si>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</si>
  <si>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</si>
  <si>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</si>
  <si>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</si>
  <si>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</si>
  <si>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</si>
  <si>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</si>
  <si>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</si>
  <si>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</si>
  <si>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</si>
  <si>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</si>
  <si>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</si>
  <si>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</si>
  <si>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</si>
  <si>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</si>
  <si>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</si>
  <si>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</si>
  <si>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</si>
  <si>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</si>
  <si>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</si>
  <si>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</si>
  <si>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</si>
  <si>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</si>
  <si>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</si>
  <si>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</si>
  <si>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</si>
  <si>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</si>
  <si>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</si>
  <si>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</si>
  <si>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</si>
  <si>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</si>
  <si>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</si>
  <si>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</si>
  <si>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</si>
  <si>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</si>
  <si>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</si>
  <si>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</si>
  <si>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</si>
  <si>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</si>
  <si>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</si>
  <si>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</si>
  <si>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</si>
  <si>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</si>
  <si>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</si>
  <si>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</si>
  <si>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</si>
  <si>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</si>
  <si>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</si>
  <si>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</si>
  <si>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site QRH2318 update as team in site try to connect PG and Modon Security refused to run pg and forced us to stop it and he told us that SCECO will return now</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</si>
  <si>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</si>
  <si>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</si>
  <si>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</si>
  <si>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</si>
  <si>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</si>
  <si>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</si>
  <si>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</si>
  <si>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</si>
  <si>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</si>
  <si>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</si>
  <si>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</si>
  <si>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</si>
  <si>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</si>
  <si>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</si>
  <si>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</si>
  <si>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</si>
  <si>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</si>
  <si>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</si>
  <si>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</si>
  <si>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</si>
  <si>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</si>
  <si>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</si>
  <si>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</si>
  <si>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</si>
  <si>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</si>
  <si>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</si>
  <si>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</si>
  <si>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</si>
  <si>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</si>
  <si>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</si>
  <si>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</si>
  <si>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</si>
  <si>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</si>
  <si>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</si>
  <si>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</si>
  <si>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</si>
  <si>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</si>
  <si>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</si>
  <si>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</si>
  <si>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</si>
  <si>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</si>
  <si>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</si>
  <si>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</si>
  <si>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</si>
  <si>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</si>
  <si>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</si>
  <si>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</si>
  <si>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</si>
  <si>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</si>
  <si>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</si>
  <si>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</si>
  <si>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</si>
  <si>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</si>
  <si>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</si>
  <si>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</si>
  <si>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</si>
  <si>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</si>
  <si>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</si>
  <si>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</si>
  <si>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</si>
  <si>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</si>
  <si>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</si>
  <si>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</si>
  <si>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</si>
  <si>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</si>
  <si>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</si>
  <si>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</si>
  <si>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</si>
  <si>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</si>
  <si>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</si>
  <si>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</si>
  <si>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</si>
  <si>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</si>
  <si>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</si>
  <si>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</si>
  <si>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</si>
  <si>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</si>
  <si>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</si>
  <si>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</si>
  <si>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</si>
  <si>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</si>
  <si>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</si>
  <si>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</si>
  <si>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</si>
  <si>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</si>
  <si>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PCM-20251119-00001198</t>
  </si>
  <si>
    <t>jed0427</t>
  </si>
  <si>
    <t>60 min</t>
  </si>
  <si>
    <t>PCM-20251119-00001279</t>
  </si>
  <si>
    <t>120 min</t>
  </si>
  <si>
    <t>PCM-20251119-00001286</t>
  </si>
  <si>
    <t>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</si>
  <si>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</si>
  <si>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</si>
  <si>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</si>
  <si>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</si>
  <si>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</si>
  <si>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</si>
  <si>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</si>
  <si>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</si>
  <si>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</si>
  <si>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EM Team on the way ETA: 50 Mins</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</si>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</sst>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1" totalsRowShown="0" headerRowDxfId="48" dataDxfId="47" headerRowBorderDxfId="45" tableBorderDxfId="46" totalsRowBorderDxfId="44">
  <autoFilter ref="A1:L4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317.6481888888884</v>
      </c>
      <c r="H2" s="76">
        <v>45662.943402777775</v>
      </c>
      <c r="I2" s="59" t="str">
        <f>IFERROR(VLOOKUP(D2,DB!A:F,6,0),"")</f>
        <v>Generator-SG</v>
      </c>
      <c r="J2" s="59" t="str">
        <f>IFERROR(VLOOKUP(D2,DB!A:G,7,0),"")</f>
        <v>Dead</v>
      </c>
      <c r="K2" s="67" t="s">
        <v>39022</v>
      </c>
      <c r="L2" s="65" t="str">
        <f>IFERROR(VLOOKUP(D2,DB!A:I,9,0),"")</f>
        <v>Latis</v>
      </c>
    </row>
    <row r="3" spans="1:15" ht="36.75" customHeight="1">
      <c r="A3" s="140" t="s">
        <v>39023</v>
      </c>
      <c r="B3" s="141" t="str">
        <f>IFERROR(VLOOKUP(D3,DB!A:K,11,0),"")</f>
        <v>R1</v>
      </c>
      <c r="C3" s="141">
        <v>2</v>
      </c>
      <c r="D3" s="78" t="s">
        <v>19851</v>
      </c>
      <c r="E3" s="142" t="s">
        <v>39024</v>
      </c>
      <c r="F3" s="143">
        <v>45980.516608796293</v>
      </c>
      <c r="G3" s="144">
        <f ca="1">IFERROR(NOW()-F3,"")</f>
        <v>8.0006018521089572E-2</v>
      </c>
      <c r="H3" s="143">
        <v>45980.510416666664</v>
      </c>
      <c r="I3" s="141" t="str">
        <f>IFERROR(VLOOKUP(D3,DB!A:F,6,0),"")</f>
        <v>SCECO</v>
      </c>
      <c r="J3" s="141" t="str">
        <f>IFERROR(VLOOKUP(D3,DB!A:G,7,0),"")</f>
        <v>No BB Design+Weak</v>
      </c>
      <c r="K3" s="145" t="s">
        <v>39025</v>
      </c>
      <c r="L3" s="146" t="str">
        <f>IFERROR(VLOOKUP(D3,DB!A:I,9,0),"")</f>
        <v>Latis</v>
      </c>
    </row>
    <row r="4" spans="1:15" ht="15" customHeight="1">
      <c r="A4" s="140"/>
      <c r="B4" s="141" t="str">
        <f>IFERROR(VLOOKUP(D4,DB!A:K,11,0),"")</f>
        <v/>
      </c>
      <c r="C4" s="141"/>
      <c r="D4" s="78"/>
      <c r="E4" s="142"/>
      <c r="F4" s="143"/>
      <c r="G4" s="144">
        <f ca="1">IFERROR(NOW()-F4,"")</f>
        <v>45980.596614814815</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45980.596614814815</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45980.596614814815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45980.596614814815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45980.596614814815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45980.596614814815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45980.596614814815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45980.596614814815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45980.596614814815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45980.596614814815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45980.596614814815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45980.596614814815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45980.596614814815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45980.596614814815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45980.596614814815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45980.596614814815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45980.596614814815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45980.596614814815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45980.596614814815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45980.596614814815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45980.596614814815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45980.596614814815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45980.596614814815</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45980.596614814815</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45980.596614814815</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45980.596614814815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45980.596614814815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45980.596614814815</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45980.596614814815</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45980.596614814815</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45980.596614814815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45980.596614814815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45980.596614814815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45980.596614814815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45980.596614814815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45980.596614814815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45980.596614814815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45980.596614814815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45980.596614814815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45980.596614814815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45980.596614814815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45980.596614814815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45980.596614814815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45980.596614814815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45980.596614814815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45980.596614814815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45980.596614814815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45980.596614814815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45980.596614814815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45980.596614814815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45980.596614814815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45980.596614814815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45980.596614814815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45980.596614814815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45980.596614814815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45980.596614814815</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155.59677685185306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39024</v>
      </c>
      <c r="F4" s="103">
        <v>45980.529537037037</v>
      </c>
      <c r="G4" s="104">
        <f ca="1">IFERROR(NOW()-F4,"-")</f>
        <v>6.7077777777740266E-2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45980.596614814815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45980.596614814815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45980.596614814815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45980.596614814815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45980.596614814815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45980.596614814815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45980.596614814815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45980.596614814815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45980.596614814815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45980.596614814815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45980.596614814815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45980.596614814815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45980.596614814815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45980.596614814815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45980.596614814815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45980.596614814815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45980.596614814815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45980.596614814815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45980.596614814815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45980.596614814815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45980.596614814815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45980.596614814815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45980.596614814815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45980.596614814815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45980.596614814815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45980.596614814815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45980.596614814815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45980.596614814815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45980.596614814815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45980.596614814815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45980.596614814815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45980.596614814815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45980.596614814815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45980.596614814815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45980.596614814815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45980.596614814815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45980.596614814815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45980.596614814815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45980.596614814815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45980.596614814815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45980.596614814815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45980.596614814815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45980.596614814815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45980.596614814815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45980.596614814815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45980.596614814815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45980.596614814815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45980.596614814815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45980.596614814815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45980.596614814815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45980.596614814815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45980.596614814815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45980.596614814815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45980.596614814815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45980.596614814815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45980.596614814815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45980.596614814815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45980.596614814815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45980.596614814815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45980.596614814815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45980.596614814815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45980.596614814815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45980.596614814815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45980.596614814815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45980.596614814815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45980.596614814815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45980.596614814815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45980.596614814815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45980.596614814815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45980.596614814815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45980.596614814815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45980.596614814815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45980.596614814815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45980.596614814815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45980.596614814815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45980.596614814815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45980.596614814815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45980.596614814815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45980.596614814815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45980.596614814815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45980.596614814815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45980.596614814815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45980.596614814815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45980.596614814815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45980.596614814815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45980.596614814815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45980.596614814815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45980.596614814815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45980.596614814815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45980.596614814815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45980.596614814815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45980.596614814815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45980.596614814815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45980.596614814815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45980.596614814815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45980.596614814815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45980.596614814815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45980.596614814815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45980.596614814815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45980.596614814815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45980.596614814815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45980.596614814815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45980.596614814815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45980.596614814815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45980.596614814815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45980.596614814815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45980.596614814815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45980.596614814815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45980.596614814815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45980.596614814815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45980.596614814815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45980.596614814815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45980.596614814815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45980.596614814815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45980.596614814815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45980.596614814815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45980.596614814815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45980.596614814815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45980.596614814815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45980.596614814815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45980.596614814815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45980.596614814815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45980.596614814815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45980.596614814815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45980.596614814815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45980.596614814815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45980.596614814815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45980.596614814815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45980.596614814815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45980.596614814815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45980.596614814815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45980.596614814815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45980.596614814815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45980.596614814815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45980.596614814815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45980.596614814815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45980.596614814815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45980.596614814815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45980.596614814815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45980.596614814815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45980.596614814815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45980.596614814815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45980.596614814815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45980.596614814815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45980.596614814815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45980.596614814815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45980.596614814815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45980.596614814815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45980.596614814815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45980.596614814815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45980.596614814815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45980.596614814815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45980.596614814815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45980.596614814815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45980.596614814815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45980.596614814815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45980.596614814815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45980.596614814815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45980.596614814815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45980.596614814815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45980.596614814815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45980.596614814815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45980.596614814815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45980.596614814815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45980.596614814815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45980.596614814815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45980.596614814815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45980.596614814815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45980.596614814815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45980.596614814815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45980.596614814815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45980.596614814815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45980.596614814815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45980.596614814815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45980.596614814815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45980.596614814815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45980.596614814815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45980.596614814815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45980.596614814815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45980.596614814815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45980.596614814815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45980.596614814815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D2" sqref="D2:D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45980.596614814815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45980.596614814815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45980.596614814815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45980.596614814815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45980.596614814815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45980.596614814815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45980.596614814815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45980.596614814815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45980.596614814815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45980.596614814815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45980.596614814815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45980.596614814815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45980.596614814815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45980.596614814815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45980.596614814815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45980.596614814815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45980.596614814815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45980.596614814815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45980.596614814815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45980.596614814815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45980.596614814815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45980.596614814815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45980.596614814815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45980.596614814815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45980.596614814815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45980.596614814815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45980.596614814815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45980.596614814815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45980.596614814815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45980.596614814815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45980.596614814815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45980.596614814815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45980.596614814815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45980.596614814815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45980.596614814815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45980.596614814815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45980.596614814815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45980.596614814815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45980.596614814815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45980.596614814815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45980.596614814815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45980.596614814815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45980.596614814815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45980.596614814815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45980.596614814815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45980.596614814815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45980.596614814815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45980.596614814815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45980.596614814815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45980.596614814815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45980.596614814815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45980.596614814815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45980.596614814815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45980.596614814815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45980.596614814815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45980.596614814815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45980.596614814815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45980.596614814815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45980.596614814815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45980.596614814815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45980.596614814815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45980.596614814815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45980.596614814815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45980.596614814815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45980.596614814815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45980.596614814815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45980.596614814815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45980.596614814815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45980.596614814815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45980.596614814815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45980.596614814815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45980.596614814815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45980.596614814815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45980.596614814815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45980.596614814815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45980.596614814815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45980.596614814815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45980.596614814815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45980.596614814815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45980.596614814815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45980.596614814815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45980.596614814815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45980.596614814815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45980.596614814815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45980.596614814815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45980.596614814815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45980.596614814815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45980.596614814815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45980.596614814815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45980.596614814815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45980.596614814815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45980.596614814815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45980.596614814815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45980.596614814815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45980.596614814815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45980.596614814815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45980.596614814815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45980.596614814815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45980.596614814815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45980.596614814815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45980.596614814815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45980.596614814815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45980.596614814815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45980.596614814815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45980.596614814815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45980.596614814815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45980.596614814815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45980.596614814815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45980.596614814815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45980.596614814815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45980.596614814815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45980.596614814815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45980.596614814815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45980.596614814815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45980.596614814815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45980.596614814815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45980.596614814815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45980.596614814815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45980.596614814815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45980.596614814815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45980.596614814815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45980.596614814815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45980.596614814815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45980.596614814815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45980.596614814815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45980.596614814815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45980.596614814815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45980.596614814815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45980.596614814815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45980.596614814815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45980.596614814815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45980.596614814815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45980.596614814815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45980.596614814815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45980.596614814815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45980.596614814815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45980.596614814815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45980.596614814815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45980.596614814815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45980.596614814815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45980.596614814815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45980.596614814815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45980.596614814815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45980.596614814815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45980.596614814815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45980.596614814815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45980.596614814815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45980.596614814815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45980.596614814815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45980.596614814815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45980.596614814815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45980.596614814815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45980.596614814815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45980.596614814815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45980.596614814815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45980.596614814815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45980.596614814815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45980.596614814815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45980.596614814815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45980.596614814815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45980.596614814815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45980.596614814815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45980.596614814815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45980.596614814815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45980.596614814815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45980.596614814815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45980.596614814815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45980.596614814815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45980.596614814815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45980.596614814815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45980.596614814815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45980.596614814815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45980.596614814815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45980.596614814815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45980.596614814815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45980.596614814815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45980.596614814815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45980.596614814815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45980.596614814815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45980.596614814815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45980.596614814815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45980.596614814815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45980.596614814815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45980.596614814815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45980.596614814815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45980.596614814815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45980.596614814815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45980.596614814815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45980.596614814815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45980.596614814815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45980.596614814815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45980.596614814815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45980.596614814815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45980.596614814815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45980.596614814815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45980.596614814815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45980.596614814815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45980.596614814815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45980.596614814815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45980.596614814815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45980.596614814815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45980.596614814815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45980.596614814815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45980.596614814815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45980.596614814815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45980.596614814815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45980.596614814815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45980.596614814815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45980.596614814815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45980.596614814815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45980.596614814815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45980.596614814815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45980.596614814815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45980.596614814815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45980.596614814815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45980.596614814815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45980.596614814815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45980.596614814815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45980.596614814815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45980.596614814815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45980.596614814815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45980.596614814815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45980.596614814815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45980.596614814815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45980.596614814815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45980.596614814815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45980.596614814815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45980.596614814815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45980.596614814815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45980.596614814815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45980.596614814815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45980.596614814815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45980.596614814815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45980.596614814815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45980.596614814815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45980.596614814815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45980.596614814815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45980.596614814815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45980.596614814815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45980.596614814815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45980.596614814815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45980.596614814815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45980.596614814815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45980.596614814815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45980.596614814815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45980.596614814815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45980.596614814815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45980.596614814815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45980.596614814815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45980.596614814815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45980.596614814815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45980.596614814815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45980.596614814815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45980.596614814815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45980.596614814815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45980.596614814815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45980.596614814815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45980.596614814815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45980.596614814815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45980.596614814815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45980.596614814815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45980.596614814815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45980.596614814815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45980.596614814815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45980.596614814815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45980.596614814815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45980.596614814815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45980.596614814815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45980.596614814815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45980.596614814815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45980.596614814815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45980.596614814815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45980.596614814815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45980.596614814815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45980.596614814815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45980.596614814815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45980.596614814815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45980.596614814815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45980.596614814815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45980.596614814815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45980.596614814815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45980.596614814815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45980.596614814815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45980.596614814815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45980.596614814815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45980.596614814815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45980.596614814815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45980.596614814815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45980.596614814815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45980.596614814815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45980.596614814815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45980.596614814815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45980.596614814815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45980.596614814815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45980.596614814815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45980.596614814815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45980.596614814815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45980.596614814815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45980.596614814815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45980.596614814815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45980.596614814815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45980.596614814815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45980.596614814815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45980.596614814815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45980.596614814815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45980.596614814815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45980.596614814815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45980.596614814815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45980.596614814815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45980.596614814815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45980.596614814815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45980.596614814815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45980.596614814815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45980.596614814815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45980.596614814815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45980.596614814815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45980.596614814815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45980.596614814815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45980.596614814815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45980.596614814815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45980.596614814815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45980.596614814815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45980.596614814815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45980.596614814815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45980.596614814815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45980.596614814815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45980.596614814815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45980.596614814815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45980.596614814815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45980.596614814815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45980.596614814815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45980.596614814815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45980.596614814815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45980.596614814815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45980.596614814815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45980.596614814815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45980.596614814815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45980.596614814815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45980.596614814815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45980.596614814815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45980.596614814815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45980.596614814815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45980.596614814815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45980.596614814815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45980.596614814815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45980.596614814815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45980.596614814815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45980.596614814815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45980.596614814815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45980.596614814815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45980.596614814815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45980.596614814815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45980.596614814815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45980.596614814815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45980.596614814815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45980.596614814815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45980.596614814815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45980.596614814815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45980.596614814815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45980.596614814815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45980.596614814815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45980.596614814815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45980.596614814815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45980.596614814815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45980.596614814815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45980.596614814815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45980.596614814815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45980.596614814815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45980.596614814815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45980.596614814815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45980.596614814815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45980.596614814815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45980.596614814815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45980.596614814815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45980.596614814815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45980.596614814815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45980.596614814815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45980.596614814815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45980.596614814815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45980.596614814815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45980.596614814815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45980.596614814815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45980.596614814815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45980.596614814815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45980.596614814815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45980.596614814815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45980.596614814815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45980.596614814815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45980.596614814815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45980.596614814815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45980.596614814815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45980.596614814815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45980.596614814815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45980.596614814815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45980.596614814815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45980.596614814815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45980.596614814815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45980.596614814815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45980.596614814815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45980.596614814815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45980.596614814815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45980.596614814815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45980.596614814815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45980.596614814815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45980.596614814815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45980.596614814815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45980.596614814815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45980.596614814815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45980.596614814815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45980.596614814815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45980.596614814815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45980.596614814815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45980.596614814815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45980.596614814815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45980.596614814815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45980.596614814815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45980.596614814815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45980.596614814815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45980.596614814815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45980.596614814815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45980.596614814815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45980.596614814815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45980.596614814815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45980.596614814815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45980.596614814815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45980.596614814815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45980.596614814815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45980.596614814815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45980.596614814815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45980.596614814815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45980.596614814815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45980.596614814815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45980.596614814815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45980.596614814815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45980.596614814815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45980.596614814815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45980.596614814815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45980.596614814815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45980.596614814815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45980.596614814815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45980.596614814815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45980.596614814815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45980.596614814815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45980.596614814815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45980.596614814815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45980.596614814815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45980.596614814815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45980.596614814815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45980.596614814815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45980.596614814815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45980.596614814815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45980.596614814815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45980.596614814815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45980.596614814815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45980.596614814815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45980.596614814815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45980.596614814815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45980.596614814815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45980.596614814815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45980.596614814815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45980.596614814815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45980.596614814815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45980.596614814815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45980.596614814815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45980.596614814815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45980.596614814815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45980.596614814815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45980.596614814815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45980.596614814815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45980.596614814815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45980.596614814815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45980.596614814815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45980.596614814815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45980.596614814815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45980.596614814815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45980.596614814815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45980.596614814815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45980.596614814815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45980.596614814815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45980.596614814815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45980.596614814815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45980.596614814815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45980.596614814815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45980.596614814815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45980.596614814815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45980.596614814815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45980.596614814815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45980.596614814815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45980.596614814815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45980.596614814815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45980.596614814815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45980.596614814815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45980.596614814815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45980.596614814815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45980.596614814815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45980.596614814815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45980.596614814815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45980.596614814815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45980.596614814815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45980.596614814815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45980.596614814815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45980.596614814815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45980.596614814815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45980.596614814815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45980.596614814815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45980.596614814815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45980.596614814815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45980.596614814815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45980.596614814815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45980.596614814815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45980.596614814815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45980.596614814815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45980.596614814815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45980.596614814815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45980.596614814815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45980.596614814815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45980.596614814815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45980.596614814815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45980.596614814815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45980.596614814815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45980.596614814815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45980.596614814815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45980.596614814815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45980.596614814815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45980.596614814815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45980.596614814815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45980.596614814815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45980.596614814815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45980.596614814815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45980.596614814815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45980.596614814815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45980.596614814815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45980.596614814815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45980.596614814815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45980.596614814815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45980.596614814815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45980.596614814815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45980.596614814815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45980.596614814815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45980.596614814815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45980.596614814815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45980.596614814815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45980.596614814815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45980.596614814815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45980.596614814815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45980.596614814815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45980.596614814815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45980.596614814815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45980.596614814815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45980.596614814815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45980.596614814815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45980.596614814815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45980.596614814815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45980.596614814815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45980.596614814815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45980.596614814815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45980.596614814815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45980.596614814815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45980.596614814815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45980.596614814815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45980.596614814815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45980.596614814815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45980.596614814815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45980.596614814815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45980.596614814815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45980.596614814815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45980.596614814815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45980.596614814815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45980.596614814815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45980.596614814815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45980.596614814815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45980.596614814815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45980.596614814815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45980.596614814815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45980.596614814815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45980.596614814815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45980.596614814815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45980.596614814815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45980.596614814815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45980.596614814815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45980.596614814815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45980.596614814815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45980.596614814815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45980.596614814815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45980.596614814815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45980.596614814815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45980.596614814815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45980.596614814815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45980.596614814815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45980.596614814815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45980.596614814815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45980.596614814815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45980.596614814815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45980.596614814815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45980.596614814815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45980.596614814815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45980.596614814815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45980.596614814815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45980.596614814815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45980.596614814815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45980.596614814815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45980.596614814815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45980.596614814815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45980.596614814815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45980.596614814815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45980.596614814815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45980.596614814815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45980.596614814815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45980.596614814815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45980.596614814815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45980.596614814815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45980.596614814815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45980.596614814815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45980.596614814815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45980.596614814815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45980.596614814815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45980.596614814815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45980.596614814815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45980.596614814815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45980.596614814815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45980.596614814815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45980.596614814815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45980.596614814815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45980.596614814815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45980.596614814815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45980.596614814815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45980.596614814815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45980.596614814815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45980.596614814815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45980.596614814815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45980.596614814815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45980.596614814815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45980.596614814815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45980.596614814815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45980.596614814815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45980.596614814815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45980.596614814815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45980.596614814815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45980.596614814815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45980.596614814815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45980.596614814815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45980.596614814815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45980.596614814815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45980.596614814815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45980.596614814815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45980.596614814815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45980.596614814815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45980.596614814815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45980.596614814815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45980.596614814815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45980.596614814815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45980.596614814815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45980.596614814815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45980.596614814815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45980.596614814815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45980.596614814815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45980.596614814815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45980.596614814815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45980.596614814815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45980.596614814815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45980.596614814815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45980.596614814815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45980.596614814815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45980.596614814815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45980.596614814815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45980.596614814815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45980.596614814815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45980.596614814815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45980.596614814815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45980.596614814815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45980.596614814815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45980.596614814815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45980.596614814815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45980.596614814815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45980.596614814815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45980.596614814815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45980.596614814815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45980.596614814815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45980.596614814815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45980.596614814815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45980.596614814815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45980.596614814815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45980.596614814815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45980.596614814815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45980.596614814815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45980.596614814815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45980.596614814815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45980.596614814815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45980.596614814815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45980.596614814815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45980.596614814815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45980.596614814815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45980.596614814815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45980.596614814815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45980.596614814815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45980.596614814815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45980.596614814815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45980.596614814815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45980.596614814815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45980.596614814815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45980.596614814815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45980.596614814815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45980.596614814815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45980.596614814815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45980.596614814815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45980.596614814815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45980.596614814815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45980.596614814815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45980.596614814815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45980.596614814815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45980.596614814815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45980.596614814815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45980.596614814815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45980.596614814815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45980.596614814815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45980.596614814815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45980.596614814815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45980.596614814815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45980.596614814815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45980.596614814815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45980.596614814815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45980.596614814815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45980.596614814815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45980.596614814815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45980.596614814815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45980.596614814815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45980.596614814815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45980.596614814815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45980.596614814815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45980.596614814815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45980.596614814815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45980.596614814815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45980.596614814815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45980.596614814815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45980.596614814815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45980.596614814815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45980.596614814815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45980.596614814815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45980.596614814815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45980.596614814815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45980.596614814815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45980.596614814815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45980.596614814815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45980.596614814815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45980.596614814815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45980.596614814815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45980.596614814815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45980.596614814815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45980.596614814815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45980.596614814815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45980.596614814815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45980.596614814815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45980.596614814815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45980.596614814815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45980.596614814815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45980.596614814815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45980.596614814815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45980.596614814815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45980.596614814815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45980.596614814815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45980.596614814815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45980.596614814815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45980.596614814815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45980.596614814815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45980.596614814815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45980.596614814815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45980.596614814815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45980.596614814815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45980.596614814815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45980.596614814815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45980.596614814815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45980.596614814815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45980.596614814815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45980.596614814815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45980.596614814815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45980.596614814815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45980.596614814815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45980.596614814815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45980.596614814815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45980.596614814815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45980.596614814815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45980.596614814815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45980.596614814815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45980.596614814815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45980.596614814815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45980.596614814815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45980.596614814815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45980.596614814815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45980.596614814815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45980.596614814815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45980.596614814815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45980.596614814815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45980.596614814815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45980.596614814815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45980.596614814815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45980.596614814815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45980.596614814815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45980.596614814815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45980.596614814815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45980.596614814815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45980.596614814815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45980.596614814815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45980.596614814815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45980.596614814815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45980.596614814815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45980.596614814815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45980.596614814815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45980.596614814815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45980.596614814815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45980.596614814815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45980.596614814815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45980.596614814815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45980.596614814815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45980.596614814815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45980.596614814815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45980.596614814815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45980.596614814815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45980.596614814815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45980.596614814815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45980.596614814815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45980.596614814815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45980.596614814815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45980.596614814815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45980.596614814815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45980.596614814815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45980.596614814815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45980.596614814815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45980.596614814815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45980.596614814815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45980.596614814815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45980.596614814815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45980.596614814815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45980.596614814815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45980.596614814815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45980.596614814815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45980.596614814815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45980.596614814815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45980.596614814815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45980.596614814815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45980.596614814815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45980.596614814815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45980.596614814815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45980.596614814815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45980.596614814815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45980.596614814815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45980.596614814815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45980.596614814815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45980.596614814815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45980.596614814815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45980.596614814815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45980.596614814815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45980.596614814815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45980.596614814815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45980.596614814815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45980.596614814815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45980.596614814815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45980.596614814815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45980.596614814815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45980.596614814815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45980.596614814815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45980.596614814815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45980.596614814815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45980.596614814815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45980.596614814815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45980.596614814815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45980.596614814815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45980.596614814815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45980.596614814815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45980.596614814815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45980.596614814815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45980.596614814815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45980.596614814815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45980.596614814815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45980.596614814815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45980.596614814815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45980.596614814815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45980.596614814815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45980.596614814815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45980.596614814815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45980.596614814815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45980.596614814815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45980.596614814815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45980.596614814815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45980.596614814815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45980.596614814815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45980.596614814815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45980.596614814815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45980.596614814815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45980.596614814815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45980.596614814815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45980.596614814815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45980.596614814815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45980.596614814815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45980.596614814815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45980.596614814815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45980.596614814815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45980.596614814815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45980.596614814815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45980.596614814815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45980.596614814815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45980.596614814815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45980.596614814815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45980.596614814815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45980.596614814815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45980.596614814815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45980.596614814815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45980.596614814815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45980.596614814815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45980.596614814815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45980.596614814815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45980.596614814815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45980.596614814815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45980.596614814815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45980.596614814815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45980.596614814815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45980.596614814815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45980.596614814815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45980.596614814815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45980.596614814815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45980.596614814815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45980.596614814815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45980.596614814815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45980.596614814815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45980.596614814815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45980.596614814815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45980.596614814815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45980.596614814815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45980.596614814815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45980.596614814815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45980.596614814815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45980.596614814815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45980.596614814815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45980.596614814815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45980.596614814815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45980.596614814815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45980.596614814815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45980.596614814815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45980.596614814815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45980.596614814815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45980.596614814815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45980.596614814815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45980.596614814815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45980.596614814815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45980.596614814815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45980.596614814815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45980.596614814815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45980.596614814815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45980.596614814815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45980.596614814815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45980.596614814815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45980.596614814815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45980.596614814815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45980.596614814815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45980.596614814815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45980.596614814815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45980.596614814815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45980.596614814815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45980.596614814815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45980.596614814815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45980.596614814815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45980.596614814815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45980.596614814815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45980.596614814815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45980.596614814815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45980.596614814815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45980.596614814815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45980.596614814815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45980.596614814815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45980.596614814815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45980.596614814815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45980.596614814815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45980.596614814815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45980.596614814815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45980.596614814815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45980.596614814815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45980.596614814815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45980.596614814815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1"/>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277.11589722221834</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39112</v>
      </c>
      <c r="E3" s="94" t="s">
        <v>39021</v>
      </c>
      <c r="F3" s="95">
        <v>45980.562604166669</v>
      </c>
      <c r="G3" s="96">
        <f t="shared" ref="G3:G61" ca="1" si="0">IFERROR(NOW()-F3,"")</f>
        <v>3.4010648145340383E-2</v>
      </c>
      <c r="H3" s="95">
        <v>45980.555277777778</v>
      </c>
      <c r="I3" s="113" t="str">
        <f>IFERROR(VLOOKUP(D3,DB!A:F,6,0),"")</f>
        <v>SCECO</v>
      </c>
      <c r="J3" s="113" t="str">
        <f>IFERROR(VLOOKUP(D3,DB!A:G,7,0),"")</f>
        <v>Vandalized</v>
      </c>
      <c r="K3" s="97" t="s">
        <v>39113</v>
      </c>
      <c r="L3" s="91" t="str">
        <f>IFERROR(VLOOKUP(D3,DB!A:I,9,0),"")</f>
        <v>Latis</v>
      </c>
    </row>
    <row r="4" spans="1:16" ht="15" customHeight="1">
      <c r="A4" s="113" t="s">
        <v>39114</v>
      </c>
      <c r="B4" s="113" t="str">
        <f>IFERROR(VLOOKUP(D4,DB!A:K,11,0),"")</f>
        <v>R4</v>
      </c>
      <c r="C4" s="93">
        <v>1</v>
      </c>
      <c r="D4" s="91" t="s">
        <v>34920</v>
      </c>
      <c r="E4" s="94" t="s">
        <v>39021</v>
      </c>
      <c r="F4" s="95">
        <v>45980.587314814817</v>
      </c>
      <c r="G4" s="96">
        <f t="shared" ca="1" si="0"/>
        <v>9.2999999978928827E-3</v>
      </c>
      <c r="H4" s="95">
        <v>45980.581435185188</v>
      </c>
      <c r="I4" s="113" t="str">
        <f>IFERROR(VLOOKUP(D4,DB!A:F,6,0),"")</f>
        <v>SCECO</v>
      </c>
      <c r="J4" s="113" t="str">
        <f>IFERROR(VLOOKUP(D4,DB!A:G,7,0),"")</f>
        <v>Vandalized</v>
      </c>
      <c r="K4" s="97" t="s">
        <v>39115</v>
      </c>
      <c r="L4" s="91" t="str">
        <f>IFERROR(VLOOKUP(D4,DB!A:I,9,0),"")</f>
        <v>Latis</v>
      </c>
    </row>
    <row r="5" spans="1:16" ht="15" customHeight="1">
      <c r="A5" s="113" t="s">
        <v>39116</v>
      </c>
      <c r="B5" s="113" t="str">
        <f>IFERROR(VLOOKUP(D5,DB!A:K,11,0),"")</f>
        <v>R4</v>
      </c>
      <c r="C5" s="93">
        <v>5</v>
      </c>
      <c r="D5" s="91" t="s">
        <v>36648</v>
      </c>
      <c r="E5" s="94" t="s">
        <v>39021</v>
      </c>
      <c r="F5" s="95">
        <v>45980.58934027778</v>
      </c>
      <c r="G5" s="96">
        <f t="shared" ca="1" si="0"/>
        <v>7.2745370343909599E-3</v>
      </c>
      <c r="H5" s="95">
        <v>45980.570277777777</v>
      </c>
      <c r="I5" s="113" t="str">
        <f>IFERROR(VLOOKUP(D5,DB!A:F,6,0),"")</f>
        <v>Generator-SG</v>
      </c>
      <c r="J5" s="113" t="str">
        <f>IFERROR(VLOOKUP(D5,DB!A:G,7,0),"")</f>
        <v>In progress</v>
      </c>
      <c r="K5" s="97" t="s">
        <v>39117</v>
      </c>
      <c r="L5" s="91" t="str">
        <f>IFERROR(VLOOKUP(D5,DB!A:I,9,0),"")</f>
        <v>Latis</v>
      </c>
    </row>
    <row r="6" spans="1:16" ht="15" customHeight="1">
      <c r="A6" s="113"/>
      <c r="B6" s="113" t="str">
        <f>IFERROR(VLOOKUP(D6,DB!A:K,11,0),"")</f>
        <v/>
      </c>
      <c r="C6" s="93"/>
      <c r="D6" s="91"/>
      <c r="E6" s="94"/>
      <c r="F6" s="95"/>
      <c r="G6" s="96">
        <f t="shared" ca="1" si="0"/>
        <v>45980.596614814815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45980.596614814815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45980.596614814815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45980.596614814815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45980.596614814815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45980.596614814815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45980.596614814815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45980.596614814815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45980.596614814815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45980.596614814815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45980.596614814815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45980.596614814815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45980.596614814815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45980.596614814815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45980.596614814815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45980.596614814815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45980.596614814815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45980.596614814815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45980.596614814815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45980.596614814815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45980.596614814815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45980.596614814815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45980.596614814815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45980.596614814815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45980.596614814815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45980.596614814815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45980.596614814815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45980.596614814815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45980.596614814815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45980.596614814815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45980.596614814815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45980.596614814815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45980.596614814815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45980.596614814815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45980.596614814815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45980.596614814815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45980.596614814815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45980.596614814815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45980.596614814815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45980.596614814815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45980.596614814815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45980.596614814815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45980.596614814815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45980.596614814815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45980.596614814815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45980.596614814815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45980.596614814815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45980.596614814815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45980.596614814815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45980.596614814815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45980.596614814815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45980.596614814815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45980.596614814815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45980.596614814815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45980.596614814815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45980.596614814815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45980.596614814815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45980.596614814815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45980.596614814815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45980.596614814815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45980.596614814815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45980.596614814815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45980.596614814815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45980.596614814815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45980.596614814815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45980.596614814815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45980.596614814815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45980.596614814815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45980.596614814815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45980.596614814815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45980.596614814815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45980.596614814815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45980.596614814815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45980.596614814815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45980.596614814815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45980.596614814815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45980.596614814815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45980.596614814815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45980.596614814815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45980.596614814815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45980.596614814815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45980.596614814815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45980.596614814815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45980.596614814815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45980.596614814815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45980.596614814815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45980.596614814815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45980.596614814815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45980.596614814815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45980.596614814815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45980.596614814815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45980.596614814815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45980.596614814815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45980.596614814815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45980.596614814815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45980.596614814815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45980.596614814815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45980.596614814815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45980.596614814815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45980.596614814815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45980.596614814815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45980.596614814815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45980.596614814815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45980.596614814815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45980.596614814815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45980.596614814815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45980.596614814815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45980.596614814815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45980.596614814815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45980.596614814815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45980.596614814815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45980.596614814815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45980.596614814815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45980.596614814815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45980.596614814815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45980.596614814815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45980.596614814815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45980.596614814815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45980.596614814815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45980.596614814815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45980.596614814815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45980.596614814815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45980.596614814815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45980.596614814815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45980.596614814815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45980.596614814815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45980.596614814815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45980.596614814815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45980.596614814815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45980.596614814815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45980.596614814815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45980.596614814815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45980.596614814815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45980.596614814815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45980.596614814815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45980.596614814815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45980.596614814815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45980.596614814815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45980.596614814815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45980.596614814815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45980.596614814815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45980.596614814815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45980.596614814815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45980.596614814815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45980.596614814815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45980.596614814815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45980.596614814815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45980.596614814815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45980.596614814815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45980.596614814815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45980.596614814815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45980.596614814815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45980.596614814815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45980.596614814815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45980.596614814815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45980.596614814815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45980.596614814815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45980.596614814815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45980.596614814815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45980.596614814815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45980.596614814815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45980.596614814815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45980.596614814815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45980.596614814815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45980.596614814815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45980.596614814815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45980.596614814815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45980.596614814815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45980.596614814815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45980.596614814815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45980.596614814815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45980.596614814815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45980.596614814815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45980.596614814815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45980.596614814815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45980.596614814815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45980.596614814815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45980.596614814815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45980.596614814815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45980.596614814815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45980.596614814815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45980.596614814815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45980.596614814815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45980.596614814815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45980.596614814815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45980.596614814815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45980.596614814815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45980.596614814815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45980.596614814815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45980.596614814815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45980.596614814815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45980.596614814815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45980.596614814815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45980.596614814815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45980.596614814815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45980.596614814815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45980.596614814815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45980.596614814815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45980.596614814815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45980.596614814815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45980.596614814815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45980.596614814815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45980.596614814815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45980.596614814815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45980.596614814815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45980.596614814815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45980.596614814815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45980.596614814815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45980.596614814815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45980.596614814815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45980.596614814815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45980.596614814815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45980.596614814815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45980.596614814815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45980.596614814815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45980.596614814815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45980.596614814815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45980.596614814815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45980.596614814815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45980.596614814815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45980.596614814815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45980.596614814815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45980.596614814815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45980.596614814815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45980.596614814815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45980.596614814815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45980.596614814815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45980.596614814815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45980.596614814815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45980.596614814815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45980.596614814815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45980.596614814815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45980.596614814815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45980.596614814815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45980.596614814815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45980.596614814815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45980.596614814815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45980.596614814815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45980.596614814815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45980.596614814815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45980.596614814815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45980.596614814815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45980.596614814815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45980.596614814815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45980.596614814815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45980.596614814815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45980.596614814815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45980.596614814815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45980.596614814815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45980.596614814815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45980.596614814815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45980.596614814815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45980.596614814815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45980.596614814815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45980.596614814815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45980.596614814815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45980.596614814815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45980.596614814815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45980.596614814815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45980.596614814815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45980.596614814815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45980.596614814815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45980.596614814815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45980.596614814815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45980.596614814815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45980.596614814815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45980.596614814815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45980.596614814815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45980.596614814815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45980.596614814815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45980.596614814815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45980.596614814815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45980.596614814815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45980.596614814815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45980.596614814815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45980.596614814815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45980.596614814815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45980.596614814815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45980.596614814815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45980.596614814815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45980.596614814815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45980.596614814815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45980.596614814815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45980.596614814815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45980.596614814815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45980.596614814815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45980.596614814815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45980.596614814815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45980.596614814815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45980.596614814815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45980.596614814815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45980.596614814815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45980.596614814815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45980.596614814815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45980.596614814815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45980.596614814815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45980.596614814815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45980.596614814815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45980.596614814815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45980.596614814815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45980.596614814815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45980.596614814815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45980.596614814815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45980.596614814815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45980.596614814815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45980.596614814815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45980.596614814815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45980.596614814815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45980.596614814815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45980.596614814815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45980.596614814815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45980.596614814815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45980.596614814815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45980.596614814815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45980.596614814815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45980.596614814815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45980.596614814815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45980.596614814815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45980.596614814815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45980.596614814815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45980.596614814815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45980.596614814815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45980.596614814815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45980.596614814815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45980.596614814815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45980.596614814815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45980.596614814815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45980.596614814815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45980.596614814815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45980.596614814815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45980.596614814815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45980.596614814815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45980.596614814815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45980.596614814815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45980.596614814815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45980.596614814815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45980.596614814815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45980.596614814815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45980.596614814815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45980.596614814815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45980.596614814815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45980.596614814815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45980.596614814815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45980.596614814815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45980.596614814815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45980.596614814815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45980.596614814815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45980.596614814815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45980.596614814815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45980.596614814815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45980.596614814815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45980.596614814815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45980.596614814815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45980.596614814815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45980.596614814815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45980.596614814815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45980.596614814815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45980.596614814815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45980.596614814815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45980.596614814815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45980.596614814815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45980.596614814815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45980.596614814815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45980.596614814815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45980.596614814815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45980.596614814815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45980.596614814815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45980.596614814815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45980.596614814815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45980.596614814815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45980.596614814815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45980.596614814815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45980.596614814815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45980.596614814815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45980.596614814815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45980.596614814815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45" ca="1" si="6">IFERROR(NOW()-F382,"")</f>
        <v>45980.596614814815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45980.596614814815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45980.596614814815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45980.596614814815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45980.596614814815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45980.596614814815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45980.596614814815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45980.596614814815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45980.596614814815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45980.596614814815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45980.596614814815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45980.596614814815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45980.596614814815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45980.596614814815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45980.596614814815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45980.596614814815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45980.596614814815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45980.596614814815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45980.596614814815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45980.596614814815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45980.596614814815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45980.596614814815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45980.596614814815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45980.596614814815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45980.596614814815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45980.596614814815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45980.596614814815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45980.596614814815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45980.596614814815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45980.596614814815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45980.596614814815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45980.596614814815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45980.596614814815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45980.596614814815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45980.596614814815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45980.596614814815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45980.596614814815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45980.596614814815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45980.596614814815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45980.596614814815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45980.596614814815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45980.596614814815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45980.596614814815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45980.596614814815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45980.596614814815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45980.596614814815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45980.596614814815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45980.596614814815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45980.596614814815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45980.596614814815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45980.596614814815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45980.596614814815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45980.596614814815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45980.596614814815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45980.596614814815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45980.596614814815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45980.596614814815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45980.596614814815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45980.596614814815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45980.596614814815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45980.596614814815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45980.596614814815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45980.596614814815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45980.596614814815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ref="G446:G491" ca="1" si="7">IFERROR(NOW()-F446,"")</f>
        <v>45980.596614814815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45980.596614814815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45980.596614814815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45980.596614814815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45980.596614814815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45980.596614814815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45980.596614814815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45980.596614814815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45980.596614814815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45980.596614814815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45980.596614814815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45980.596614814815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45980.596614814815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45980.596614814815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45980.596614814815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45980.596614814815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45980.596614814815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45980.596614814815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45980.596614814815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45980.596614814815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45980.596614814815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45980.596614814815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45980.596614814815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45980.596614814815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45980.596614814815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45980.596614814815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45980.596614814815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45980.596614814815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45980.596614814815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45980.596614814815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45980.596614814815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45980.596614814815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45980.596614814815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45980.596614814815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45980.596614814815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45980.596614814815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45980.596614814815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45980.596614814815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45980.596614814815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45980.596614814815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45980.596614814815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45980.596614814815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45980.596614814815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45980.596614814815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45980.596614814815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45980.596614814815</v>
      </c>
      <c r="H491" s="95"/>
      <c r="I491" s="113" t="str">
        <f>IFERROR(VLOOKUP(D491,DB!A:F,6,0),"")</f>
        <v/>
      </c>
      <c r="J491" s="113" t="str">
        <f>IFERROR(VLOOKUP(D491,DB!A:G,7,0),"")</f>
        <v/>
      </c>
      <c r="K491" s="97"/>
      <c r="L491" s="91" t="str">
        <f>IFERROR(VLOOKUP(D491,DB!A:I,9,0),"")</f>
        <v/>
      </c>
    </row>
  </sheetData>
  <dataValidations count="2">
    <dataValidation allowBlank="1" showInputMessage="1" showErrorMessage="1" sqref="E1" xr:uid="{A4F81451-56CC-4543-9497-104C4E44EE4B}"/>
    <dataValidation type="list" allowBlank="1" showInputMessage="1" showErrorMessage="1" sqref="E2:E4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4"/>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88.764554629626218</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54.407737499997893</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31.935503703702125</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35">
        <v>45977.514803240738</v>
      </c>
      <c r="G5" s="111">
        <f ca="1">IFERROR(NOW()-F5,"")</f>
        <v>3.0818115740767098</v>
      </c>
      <c r="H5" s="135">
        <v>45977.468807870369</v>
      </c>
      <c r="I5" s="109" t="str">
        <f>IFERROR(VLOOKUP(D5,DB!A:F,6,0),"")</f>
        <v>SCECO</v>
      </c>
      <c r="J5" s="109" t="str">
        <f>IFERROR(VLOOKUP(D5,DB!A:G,7,0),"")</f>
        <v>Weak</v>
      </c>
      <c r="K5" s="109" t="s">
        <v>39125</v>
      </c>
      <c r="L5" s="109" t="str">
        <f>IFERROR(VLOOKUP(D5,DB!A:I,9,0),"")</f>
        <v>Latis</v>
      </c>
    </row>
    <row r="6" spans="1:13">
      <c r="A6" s="109" t="s">
        <v>39126</v>
      </c>
      <c r="B6" s="109" t="str">
        <f>IFERROR(VLOOKUP(D6,DB!A:K,11,0),"")</f>
        <v>R5</v>
      </c>
      <c r="C6" s="109">
        <v>2</v>
      </c>
      <c r="D6" s="109" t="s">
        <v>38116</v>
      </c>
      <c r="E6" s="109" t="s">
        <v>39024</v>
      </c>
      <c r="F6" s="135">
        <v>45980.575949074075</v>
      </c>
      <c r="G6" s="111">
        <f ca="1">IFERROR(NOW()-F6,"")</f>
        <v>2.0665740739786997E-2</v>
      </c>
      <c r="H6" s="135">
        <v>45980.568310185183</v>
      </c>
      <c r="I6" s="109"/>
      <c r="J6" s="109" t="str">
        <f>IFERROR(VLOOKUP(D6,DB!A:G,7,0),"")</f>
        <v>Haj Removal</v>
      </c>
      <c r="K6" s="109" t="s">
        <v>39127</v>
      </c>
      <c r="L6" s="109" t="str">
        <f>IFERROR(VLOOKUP(D6,DB!A:I,9,0),"")</f>
        <v>Latis</v>
      </c>
    </row>
    <row r="7" spans="1:13">
      <c r="A7" s="109" t="s">
        <v>39126</v>
      </c>
      <c r="B7" s="109" t="str">
        <f>IFERROR(VLOOKUP(D7,DB!A:K,11,0),"")</f>
        <v>R5</v>
      </c>
      <c r="C7" s="109">
        <v>2</v>
      </c>
      <c r="D7" s="109" t="s">
        <v>38249</v>
      </c>
      <c r="E7" s="109" t="s">
        <v>39024</v>
      </c>
      <c r="F7" s="135">
        <v>45980.575949074075</v>
      </c>
      <c r="G7" s="111">
        <f ca="1">IFERROR(NOW()-F7,"")</f>
        <v>2.0665740739786997E-2</v>
      </c>
      <c r="H7" s="135">
        <v>45980.568310185183</v>
      </c>
      <c r="I7" s="109" t="str">
        <f>IFERROR(VLOOKUP(D7,DB!A:F,6,0),"")</f>
        <v>SCECO</v>
      </c>
      <c r="J7" s="109" t="str">
        <f>IFERROR(VLOOKUP(D7,DB!A:G,7,0),"")</f>
        <v>Haj Removal</v>
      </c>
      <c r="K7" s="109" t="s">
        <v>39127</v>
      </c>
      <c r="L7" s="109" t="str">
        <f>IFERROR(VLOOKUP(D7,DB!A:I,9,0),"")</f>
        <v>Latis</v>
      </c>
    </row>
    <row r="8" spans="1:13">
      <c r="A8" s="109" t="s">
        <v>39126</v>
      </c>
      <c r="B8" s="109" t="str">
        <f>IFERROR(VLOOKUP(D8,DB!A:K,11,0),"")</f>
        <v>R5</v>
      </c>
      <c r="C8" s="109">
        <v>2</v>
      </c>
      <c r="D8" s="109" t="s">
        <v>38147</v>
      </c>
      <c r="E8" s="109" t="s">
        <v>39024</v>
      </c>
      <c r="F8" s="135">
        <v>45980.575949074075</v>
      </c>
      <c r="G8" s="111">
        <f ca="1">IFERROR(NOW()-F8,"")</f>
        <v>2.0665740739786997E-2</v>
      </c>
      <c r="H8" s="135">
        <v>45980.568310185183</v>
      </c>
      <c r="I8" s="109" t="str">
        <f>IFERROR(VLOOKUP(D8,DB!A:F,6,0),"")</f>
        <v>SCECO</v>
      </c>
      <c r="J8" s="109" t="str">
        <f>IFERROR(VLOOKUP(D8,DB!A:G,7,0),"")</f>
        <v>Haj Removal</v>
      </c>
      <c r="K8" s="109" t="s">
        <v>39127</v>
      </c>
      <c r="L8" s="109" t="str">
        <f>IFERROR(VLOOKUP(D8,DB!A:I,9,0),"")</f>
        <v>Latis</v>
      </c>
    </row>
    <row r="9" spans="1:13">
      <c r="A9" s="109" t="s">
        <v>39126</v>
      </c>
      <c r="B9" s="109" t="str">
        <f>IFERROR(VLOOKUP(D9,DB!A:K,11,0),"")</f>
        <v>R5</v>
      </c>
      <c r="C9" s="109">
        <v>1</v>
      </c>
      <c r="D9" s="109" t="s">
        <v>38274</v>
      </c>
      <c r="E9" s="109" t="s">
        <v>39024</v>
      </c>
      <c r="F9" s="135">
        <v>45980.575949074075</v>
      </c>
      <c r="G9" s="111">
        <f ca="1">IFERROR(NOW()-F9,"")</f>
        <v>2.0665740739786997E-2</v>
      </c>
      <c r="H9" s="135">
        <v>45980.568310185183</v>
      </c>
      <c r="I9" s="109" t="str">
        <f>IFERROR(VLOOKUP(D9,DB!A:F,6,0),"")</f>
        <v>SCECO</v>
      </c>
      <c r="J9" s="109" t="str">
        <f>IFERROR(VLOOKUP(D9,DB!A:G,7,0),"")</f>
        <v>Haj Removal</v>
      </c>
      <c r="K9" s="109" t="s">
        <v>39127</v>
      </c>
      <c r="L9" s="109" t="str">
        <f>IFERROR(VLOOKUP(D9,DB!A:I,9,0),"")</f>
        <v>Latis</v>
      </c>
    </row>
    <row r="10" spans="1:13">
      <c r="A10" s="109"/>
      <c r="B10" s="109" t="str">
        <f>IFERROR(VLOOKUP(D10,DB!A:K,11,0),"")</f>
        <v/>
      </c>
      <c r="C10" s="109"/>
      <c r="D10" s="109"/>
      <c r="E10" s="109"/>
      <c r="F10" s="109"/>
      <c r="G10" s="111">
        <f ca="1">IFERROR(NOW()-F10,"")</f>
        <v>45980.596614814815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45980.596614814815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45980.596614814815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45980.596614814815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45980.596614814815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45980.596614814815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45980.596614814815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45980.596614814815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45980.596614814815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45980.596614814815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45980.596614814815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45980.596614814815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45980.596614814815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45980.596614814815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45980.596614814815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45980.596614814815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45980.596614814815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45980.596614814815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45980.596614814815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45980.596614814815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45980.596614814815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45980.596614814815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45980.596614814815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45980.596614814815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45980.596614814815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45980.596614814815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45980.596614814815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45980.596614814815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45980.596614814815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45980.596614814815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45980.596614814815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45980.596614814815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45980.596614814815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45980.596614814815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45980.596614814815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45980.596614814815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45980.596614814815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45980.596614814815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45980.596614814815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45980.596614814815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45980.596614814815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45980.596614814815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45980.596614814815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45980.596614814815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45980.596614814815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45980.596614814815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45980.596614814815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45980.596614814815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45980.596614814815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45980.596614814815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45980.596614814815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45980.596614814815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45980.596614814815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45980.596614814815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45980.596614814815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45980.596614814815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45980.596614814815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45980.596614814815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45980.596614814815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45980.596614814815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45980.596614814815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45980.596614814815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45980.596614814815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45980.596614814815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45980.596614814815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45980.596614814815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45980.596614814815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45980.596614814815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45980.596614814815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45980.596614814815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45980.596614814815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45980.596614814815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45980.596614814815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45980.596614814815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45980.596614814815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45980.596614814815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45980.596614814815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45980.596614814815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45980.596614814815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45980.596614814815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45980.596614814815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45980.596614814815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45980.596614814815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45980.596614814815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45980.596614814815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45980.596614814815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45980.596614814815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45980.596614814815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45980.596614814815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45980.596614814815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45980.596614814815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45980.596614814815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45980.596614814815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45980.596614814815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45980.596614814815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45980.596614814815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45980.596614814815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45980.596614814815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45980.596614814815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45980.596614814815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45980.596614814815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45980.596614814815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45980.596614814815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45980.596614814815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45980.596614814815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45980.596614814815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45980.596614814815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45980.596614814815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45980.596614814815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45980.596614814815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45980.596614814815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45980.596614814815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45980.596614814815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45980.596614814815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45980.596614814815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45980.596614814815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45980.596614814815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45980.596614814815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45980.596614814815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45980.596614814815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45980.596614814815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45980.596614814815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45980.596614814815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45980.596614814815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45980.596614814815</v>
      </c>
      <c r="H134" s="109"/>
      <c r="I134" s="109" t="str">
        <f>IFERROR(VLOOKUP(D134,DB!A:F,6,0),"")</f>
        <v/>
      </c>
      <c r="J134" s="109" t="str">
        <f>IFERROR(VLOOKUP(D134,DB!A:G,7,0),"")</f>
        <v/>
      </c>
      <c r="K134" s="109"/>
      <c r="L134" s="109" t="str">
        <f>IFERROR(VLOOKUP(D134,DB!A:I,9,0),"")</f>
        <v/>
      </c>
    </row>
    <row r="135" spans="1:12">
      <c r="A135" s="138"/>
      <c r="B135" s="138" t="str">
        <f>IFERROR(VLOOKUP(D135,DB!A:K,11,0),"")</f>
        <v/>
      </c>
      <c r="C135" s="138"/>
      <c r="D135" s="138"/>
      <c r="E135" s="138"/>
      <c r="F135" s="139"/>
      <c r="G135" s="111">
        <f ca="1">IFERROR(NOW()-F135,"")</f>
        <v>45980.596614814815</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45980.596614814815</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45980.596614814815</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45980.596614814815</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45980.596614814815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45980.596614814815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45980.596614814815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45980.596614814815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45980.596614814815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45980.596614814815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45980.596614814815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45980.596614814815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45980.596614814815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45980.596614814815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45980.596614814815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45980.596614814815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45980.596614814815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45980.596614814815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45980.596614814815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45980.596614814815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45980.596614814815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45980.596614814815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45980.596614814815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45980.596614814815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45980.596614814815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45980.596614814815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45980.596614814815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45980.596614814815</v>
      </c>
      <c r="H162" s="139"/>
      <c r="I162" s="138" t="str">
        <f>IFERROR(VLOOKUP(D162,DB!A:F,6,0),"")</f>
        <v/>
      </c>
      <c r="J162" s="138" t="str">
        <f>IFERROR(VLOOKUP(D162,DB!A:G,7,0),"")</f>
        <v/>
      </c>
      <c r="K162" s="138"/>
      <c r="L162" s="138" t="str">
        <f>IFERROR(VLOOKUP(D162,DB!A:I,9,0),"")</f>
        <v/>
      </c>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37423</v>
      </c>
      <c r="E2" s="109" t="s">
        <v>39021</v>
      </c>
      <c r="F2" s="121">
        <v>45980.415509259263</v>
      </c>
      <c r="G2" s="104">
        <f t="shared" ref="G2:G28" ca="1" si="0">IFERROR(NOW()-F2,"-")</f>
        <v>0.18110555555176688</v>
      </c>
      <c r="H2" s="121">
        <v>45980.415509259263</v>
      </c>
      <c r="I2" s="119" t="str">
        <f>IFERROR(VLOOKUP(D2,DB!A:F,6,0),"")</f>
        <v>Generator-SG</v>
      </c>
      <c r="J2" s="119" t="str">
        <f>IFERROR(VLOOKUP(D2,DB!A:G,7,0),"")</f>
        <v>Dead</v>
      </c>
      <c r="K2" s="122" t="s">
        <v>39129</v>
      </c>
      <c r="L2" s="123" t="str">
        <f>IFERROR(VLOOKUP(D2,DB!A:I,9,0),"")</f>
        <v>Latis</v>
      </c>
    </row>
    <row r="3" spans="1:16382" ht="31.5" customHeight="1">
      <c r="A3" s="118"/>
      <c r="B3" s="119" t="str">
        <f>IFERROR(VLOOKUP(D3,DB!A:K,11,0),"")</f>
        <v/>
      </c>
      <c r="C3" s="120"/>
      <c r="D3" s="119"/>
      <c r="E3" s="109"/>
      <c r="F3" s="121"/>
      <c r="G3" s="104">
        <f t="shared" ca="1" si="0"/>
        <v>45980.596614814815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45980.596614814815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45980.596614814815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45980.596614814815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45980.596614814815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45980.596614814815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45980.596614814815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45980.596614814815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45980.596614814815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45980.596614814815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45980.596614814815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45980.596614814815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45980.596614814815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45980.596614814815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45980.596614814815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45980.596614814815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45980.596614814815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45980.596614814815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45980.596614814815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45980.596614814815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45980.596614814815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45980.596614814815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45980.596614814815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45980.596614814815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45980.596614814815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45980.596614814815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45980.596614814815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45980.596614814815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45980.596614814815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45980.596614814815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45980.596614814815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45980.596614814815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45980.596614814815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45980.596614814815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45980.596614814815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45980.596614814815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45980.596614814815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45980.596614814815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45980.596614814815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45980.596614814815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45980.596614814815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45980.596614814815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45980.596614814815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45980.596614814815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45980.596614814815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45980.596614814815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45980.596614814815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45980.596614814815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45980.596614814815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45980.596614814815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45980.596614814815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45980.596614814815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45980.596614814815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45980.596614814815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45980.596614814815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45980.596614814815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45980.596614814815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45980.596614814815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45980.596614814815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45980.596614814815</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2025-11-19T11:20:01Z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