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93" documentId="120_S{2AC9BD13-BADA-5192-A53E-5A8FF88502F6}" xr6:coauthVersionLast="47" xr6:coauthVersionMax="47" xr10:uidLastSave="{9C791280-8D86-4869-8AA7-A37FA7B2AA7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I4" i="4"/>
  <c r="J4" i="4"/>
  <c r="L4" i="4"/>
  <c r="B4" i="4"/>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2" i="9"/>
  <c r="G2" i="9"/>
  <c r="I2" i="9"/>
  <c r="J2" i="9"/>
  <c r="L2" i="9"/>
  <c r="B3" i="9"/>
  <c r="G3" i="9"/>
  <c r="I3" i="9"/>
  <c r="J3" i="9"/>
  <c r="L3" i="9"/>
  <c r="B4" i="9"/>
  <c r="G4" i="9"/>
  <c r="I4" i="9"/>
  <c r="J4" i="9"/>
  <c r="L4" i="9"/>
  <c r="B5" i="9"/>
  <c r="G5" i="9"/>
  <c r="I5" i="9"/>
  <c r="J5" i="9"/>
  <c r="L5" i="9"/>
  <c r="B6" i="9"/>
  <c r="G6" i="9"/>
  <c r="I6" i="9"/>
  <c r="J6" i="9"/>
  <c r="L6" i="9"/>
  <c r="B7" i="9"/>
  <c r="G7" i="9"/>
  <c r="I7" i="9"/>
  <c r="J7" i="9"/>
  <c r="L7" i="9"/>
  <c r="G4" i="1"/>
  <c r="B3" i="4"/>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<sst xmlns="http://schemas.openxmlformats.org/spreadsheetml/2006/main" count="181617" uniqueCount="39222">
  <si>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</si>
  <si>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</si>
  <si>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</si>
  <si>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</si>
  <si>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</si>
  <si>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</si>
  <si>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</si>
  <si>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</si>
  <si>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</si>
  <si>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</si>
  <si>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</si>
  <si>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</si>
  <si>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</si>
  <si>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</si>
  <si>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</si>
  <si>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</si>
  <si>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</si>
  <si>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</si>
  <si>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</si>
  <si>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</si>
  <si>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</si>
  <si>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</si>
  <si>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</si>
  <si>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</si>
  <si>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</si>
  <si>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</si>
  <si>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</si>
  <si>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</si>
  <si>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</si>
  <si>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</si>
  <si>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</si>
  <si>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</si>
  <si>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</si>
  <si>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</si>
  <si>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</si>
  <si>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</si>
  <si>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</si>
  <si>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</si>
  <si>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</si>
  <si>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</si>
  <si>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</si>
  <si>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</si>
  <si>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</si>
  <si>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</si>
  <si>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</si>
  <si>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</si>
  <si>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</si>
  <si>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</si>
  <si>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</si>
  <si>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</si>
  <si>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</si>
  <si>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</si>
  <si>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</si>
  <si>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</si>
  <si>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</si>
  <si>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</si>
  <si>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</si>
  <si>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</si>
  <si>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</si>
  <si>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</si>
  <si>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</si>
  <si>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</si>
  <si>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</si>
  <si>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</si>
  <si>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</si>
  <si>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</si>
  <si>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</si>
  <si>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</si>
  <si>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</si>
  <si>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</si>
  <si>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</si>
  <si>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</si>
  <si>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</si>
  <si>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</si>
  <si>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</si>
  <si>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</si>
  <si>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</si>
  <si>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</si>
  <si>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</si>
  <si>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</si>
  <si>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</si>
  <si>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</si>
  <si>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</si>
  <si>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</si>
  <si>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</si>
  <si>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</si>
  <si>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</si>
  <si>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</si>
  <si>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</si>
  <si>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</si>
  <si>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</si>
  <si>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</si>
  <si>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</si>
  <si>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</si>
  <si>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</si>
  <si>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</si>
  <si>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</si>
  <si>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</si>
  <si>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</si>
  <si>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</si>
  <si>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</si>
  <si>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</si>
  <si>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</si>
  <si>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</si>
  <si>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</si>
  <si>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</si>
  <si>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</si>
  <si>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</si>
  <si>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</si>
  <si>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</si>
  <si>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</si>
  <si>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</si>
  <si>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</si>
  <si>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</si>
  <si>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</si>
  <si>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</si>
  <si>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</si>
  <si>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</si>
  <si>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</si>
  <si>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</si>
  <si>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</si>
  <si>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</si>
  <si>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</si>
  <si>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</si>
  <si>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</si>
  <si>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</si>
  <si>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</si>
  <si>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</si>
  <si>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</si>
  <si>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</si>
  <si>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</si>
  <si>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</si>
  <si>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</si>
  <si>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</si>
  <si>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</si>
  <si>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</si>
  <si>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</si>
  <si>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</si>
  <si>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</si>
  <si>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</si>
  <si>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</si>
  <si>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</si>
  <si>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</si>
  <si>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</si>
  <si>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</si>
  <si>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</si>
  <si>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</si>
  <si>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</si>
  <si>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</si>
  <si>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</si>
  <si>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</si>
  <si>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</si>
  <si>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</si>
  <si>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</si>
  <si>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</si>
  <si>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</si>
  <si>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</si>
  <si>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</si>
  <si>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</si>
  <si>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</si>
  <si>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</si>
  <si>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</si>
  <si>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</si>
  <si>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</si>
  <si>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</si>
  <si>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</si>
  <si>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</si>
  <si>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</si>
  <si>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</si>
  <si>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</si>
  <si>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</si>
  <si>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</si>
  <si>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</si>
  <si>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</si>
  <si>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</si>
  <si>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</si>
  <si>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</si>
  <si>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</si>
  <si>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</si>
  <si>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</si>
  <si>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</si>
  <si>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</si>
  <si>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</si>
  <si>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</si>
  <si>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</si>
  <si>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</si>
  <si>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</si>
  <si>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</si>
  <si>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</si>
  <si>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</si>
  <si>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</si>
  <si>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</si>
  <si>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</si>
  <si>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</si>
  <si>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</si>
  <si>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</si>
  <si>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</si>
  <si>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</si>
  <si>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</si>
  <si>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</si>
  <si>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</si>
  <si>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</si>
  <si>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</si>
  <si>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</si>
  <si>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</si>
  <si>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</si>
  <si>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</si>
  <si>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</si>
  <si>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</si>
  <si>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</si>
  <si>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</si>
  <si>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</si>
  <si>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</si>
  <si>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</si>
  <si>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</si>
  <si>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</si>
  <si>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</si>
  <si>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</si>
  <si>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</si>
  <si>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</si>
  <si>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</si>
  <si>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</si>
  <si>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</si>
  <si>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</si>
  <si>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</si>
  <si>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</si>
  <si>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</si>
  <si>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</si>
  <si>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</si>
  <si>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</si>
  <si>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</si>
  <si>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</si>
  <si>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</si>
  <si>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</si>
  <si>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</si>
  <si>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</si>
  <si>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</si>
  <si>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</si>
  <si>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</si>
  <si>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</si>
  <si>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</si>
  <si>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</si>
  <si>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</si>
  <si>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</si>
  <si>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</si>
  <si>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</si>
  <si>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</si>
  <si>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</si>
  <si>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</si>
  <si>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</si>
  <si>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</si>
  <si>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</si>
  <si>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</si>
  <si>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</si>
  <si>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</si>
  <si>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</si>
  <si>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</si>
  <si>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</si>
  <si>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</si>
  <si>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</si>
  <si>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</si>
  <si>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</si>
  <si>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</si>
  <si>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</si>
  <si>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</si>
  <si>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</si>
  <si>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</si>
  <si>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</si>
  <si>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</si>
  <si>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</si>
  <si>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</si>
  <si>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</si>
  <si>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</si>
  <si>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</si>
  <si>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</si>
  <si>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</si>
  <si>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</si>
  <si>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</si>
  <si>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</si>
  <si>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</si>
  <si>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</si>
  <si>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</si>
  <si>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</si>
  <si>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</si>
  <si>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</si>
  <si>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</si>
  <si>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</si>
  <si>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</si>
  <si>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</si>
  <si>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</si>
  <si>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</si>
  <si>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</si>
  <si>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</si>
  <si>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</si>
  <si>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</si>
  <si>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</si>
  <si>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</si>
  <si>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</si>
  <si>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</si>
  <si>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</si>
  <si>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</si>
  <si>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</si>
  <si>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</si>
  <si>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</si>
  <si>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</si>
  <si>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</si>
  <si>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</si>
  <si>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</si>
  <si>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</si>
  <si>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</si>
  <si>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</si>
  <si>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</si>
  <si>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</si>
  <si>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</si>
  <si>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</si>
  <si>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</si>
  <si>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</si>
  <si>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</si>
  <si>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</si>
  <si>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</si>
  <si>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</si>
  <si>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</si>
  <si>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</si>
  <si>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</si>
  <si>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</si>
  <si>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</si>
  <si>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</si>
  <si>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</si>
  <si>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</si>
  <si>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</si>
  <si>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</si>
  <si>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</si>
  <si>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</si>
  <si>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</si>
  <si>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</si>
  <si>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</si>
  <si>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</si>
  <si>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</si>
  <si>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</si>
  <si>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</si>
  <si>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</si>
  <si>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</si>
  <si>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</si>
  <si>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</si>
  <si>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</si>
  <si>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</si>
  <si>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</si>
  <si>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</si>
  <si>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</si>
  <si>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</si>
  <si>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</si>
  <si>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</si>
  <si>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</si>
  <si>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</si>
  <si>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</si>
  <si>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</si>
  <si>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</si>
  <si>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</si>
  <si>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</si>
  <si>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</si>
  <si>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</si>
  <si>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</si>
  <si>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</si>
  <si>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</si>
  <si>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</si>
  <si>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</si>
  <si>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</si>
  <si>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</si>
  <si>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</si>
  <si>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</si>
  <si>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</si>
  <si>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</si>
  <si>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</si>
  <si>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</si>
  <si>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</si>
  <si>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</si>
  <si>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</si>
  <si>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</si>
  <si>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</si>
  <si>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</si>
  <si>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</si>
  <si>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</si>
  <si>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</si>
  <si>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</si>
  <si>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</si>
  <si>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</si>
  <si>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</si>
  <si>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</si>
  <si>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</si>
  <si>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</si>
  <si>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</si>
  <si>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</si>
  <si>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</si>
  <si>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</si>
  <si>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</si>
  <si>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</si>
  <si>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</si>
  <si>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</si>
  <si>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</si>
  <si>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</si>
  <si>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</si>
  <si>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</si>
  <si>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</si>
  <si>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</si>
  <si>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</si>
  <si>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</si>
  <si>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</si>
  <si>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</si>
  <si>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</si>
  <si>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</si>
  <si>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</si>
  <si>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</si>
  <si>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</si>
  <si>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</si>
  <si>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</si>
  <si>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</si>
  <si>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</si>
  <si>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</si>
  <si>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</si>
  <si>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</si>
  <si>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</si>
  <si>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</si>
  <si>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</si>
  <si>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</si>
  <si>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</si>
  <si>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</si>
  <si>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</si>
  <si>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</si>
  <si>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</si>
  <si>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</si>
  <si>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</si>
  <si>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</si>
  <si>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</si>
  <si>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</si>
  <si>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</si>
  <si>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</si>
  <si>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</si>
  <si>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</si>
  <si>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</si>
  <si>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</si>
  <si>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</si>
  <si>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</si>
  <si>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</si>
  <si>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</si>
  <si>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</si>
  <si>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</si>
  <si>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</si>
  <si>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</si>
  <si>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</si>
  <si>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</si>
  <si>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</si>
  <si>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</si>
  <si>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</si>
  <si>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</si>
  <si>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</si>
  <si>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</si>
  <si>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</si>
  <si>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</si>
  <si>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</si>
  <si>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</si>
  <si>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</si>
  <si>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</si>
  <si>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</si>
  <si>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</si>
  <si>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</si>
  <si>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</si>
  <si>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</si>
  <si>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</si>
  <si>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</si>
  <si>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</si>
  <si>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</si>
  <si>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</si>
  <si>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</si>
  <si>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</si>
  <si>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</si>
  <si>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</si>
  <si>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</si>
  <si>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</si>
  <si>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</si>
  <si>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</si>
  <si>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</si>
  <si>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</si>
  <si>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</si>
  <si>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</si>
  <si>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</si>
  <si>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</si>
  <si>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</si>
  <si>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</si>
  <si>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</si>
  <si>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</si>
  <si>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</si>
  <si>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</si>
  <si>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</si>
  <si>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</si>
  <si>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</si>
  <si>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</si>
  <si>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</si>
  <si>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</si>
  <si>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</si>
  <si>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</si>
  <si>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</si>
  <si>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</si>
  <si>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</si>
  <si>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</si>
  <si>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</si>
  <si>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</si>
  <si>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</si>
  <si>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</si>
  <si>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</si>
  <si>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</si>
  <si>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</si>
  <si>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</si>
  <si>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</si>
  <si>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</si>
  <si>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</si>
  <si>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</si>
  <si>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</si>
  <si>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</si>
  <si>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</si>
  <si>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</si>
  <si>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</si>
  <si>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</si>
  <si>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</si>
  <si>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</si>
  <si>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</si>
  <si>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</si>
  <si>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</si>
  <si>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</si>
  <si>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</si>
  <si>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</si>
  <si>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</si>
  <si>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</si>
  <si>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</si>
  <si>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</si>
  <si>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</si>
  <si>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</si>
  <si>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</si>
  <si>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</si>
  <si>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</si>
  <si>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</si>
  <si>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</si>
  <si>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</si>
  <si>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</si>
  <si>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</si>
  <si>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</si>
  <si>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</si>
  <si>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</si>
  <si>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</si>
  <si>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</si>
  <si>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</si>
  <si>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</si>
  <si>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</si>
  <si>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</si>
  <si>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</si>
  <si>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</si>
  <si>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</si>
  <si>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</si>
  <si>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</si>
  <si>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</si>
  <si>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</si>
  <si>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</si>
  <si>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</si>
  <si>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</si>
  <si>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</si>
  <si>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</si>
  <si>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</si>
  <si>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</si>
  <si>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</si>
  <si>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</si>
  <si>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</si>
  <si>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</si>
  <si>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</si>
  <si>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</si>
  <si>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</si>
  <si>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</si>
  <si>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</si>
  <si>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</si>
  <si>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</si>
  <si>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</si>
  <si>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</si>
  <si>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</si>
  <si>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</si>
  <si>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</si>
  <si>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</si>
  <si>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</si>
  <si>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</si>
  <si>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</si>
  <si>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</si>
  <si>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</si>
  <si>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</si>
  <si>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</si>
  <si>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</si>
  <si>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</si>
  <si>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</si>
  <si>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</si>
  <si>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</si>
  <si>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</si>
  <si>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</si>
  <si>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</si>
  <si>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</si>
  <si>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</si>
  <si>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</si>
  <si>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</si>
  <si>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</si>
  <si>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</si>
  <si>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</si>
  <si>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</si>
  <si>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</si>
  <si>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</si>
  <si>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</si>
  <si>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</si>
  <si>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</si>
  <si>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</si>
  <si>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</si>
  <si>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</si>
  <si>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</si>
  <si>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</si>
  <si>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</si>
  <si>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</si>
  <si>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</si>
  <si>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</si>
  <si>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</si>
  <si>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</si>
  <si>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</si>
  <si>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</si>
  <si>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</si>
  <si>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</si>
  <si>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</si>
  <si>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</si>
  <si>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</si>
  <si>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</si>
  <si>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</si>
  <si>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</si>
  <si>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</si>
  <si>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</si>
  <si>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</si>
  <si>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</si>
  <si>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</si>
  <si>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</si>
  <si>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</si>
  <si>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</si>
  <si>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</si>
  <si>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</si>
  <si>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</si>
  <si>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</si>
  <si>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</si>
  <si>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</si>
  <si>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</si>
  <si>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</si>
  <si>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</si>
  <si>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</si>
  <si>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</si>
  <si>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</si>
  <si>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</si>
  <si>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</si>
  <si>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</si>
  <si>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</si>
  <si>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</si>
  <si>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</si>
  <si>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</si>
  <si>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</si>
  <si>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</si>
  <si>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</si>
  <si>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</si>
  <si>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</si>
  <si>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</si>
  <si>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</si>
  <si>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</si>
  <si>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</si>
  <si>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</si>
  <si>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</si>
  <si>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</si>
  <si>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</si>
  <si>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</si>
  <si>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</si>
  <si>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</si>
  <si>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</si>
  <si>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</si>
  <si>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</si>
  <si>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</si>
  <si>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</si>
  <si>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</si>
  <si>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</si>
  <si>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</si>
  <si>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</si>
  <si>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</si>
  <si>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</si>
  <si>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</si>
  <si>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</si>
  <si>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</si>
  <si>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</si>
  <si>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</si>
  <si>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</si>
  <si>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</si>
  <si>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</si>
  <si>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</si>
  <si>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</si>
  <si>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</si>
  <si>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</si>
  <si>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</si>
  <si>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</si>
  <si>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</si>
  <si>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</si>
  <si>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</si>
  <si>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</si>
  <si>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</si>
  <si>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</si>
  <si>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</si>
  <si>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</si>
  <si>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</si>
  <si>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</si>
  <si>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</si>
  <si>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</si>
  <si>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</si>
  <si>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</si>
  <si>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</si>
  <si>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</si>
  <si>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</si>
  <si>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</si>
  <si>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</si>
  <si>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</si>
  <si>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</si>
  <si>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</si>
  <si>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</si>
  <si>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</si>
  <si>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</si>
  <si>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</si>
  <si>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</si>
  <si>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</si>
  <si>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</si>
  <si>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</si>
  <si>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</si>
  <si>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</si>
  <si>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</si>
  <si>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</si>
  <si>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</si>
  <si>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</si>
  <si>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</si>
  <si>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</si>
  <si>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</si>
  <si>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</si>
  <si>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</si>
  <si>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</si>
  <si>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</si>
  <si>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</si>
  <si>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</si>
  <si>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</si>
  <si>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</si>
  <si>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</si>
  <si>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</si>
  <si>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</si>
  <si>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</si>
  <si>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</si>
  <si>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</si>
  <si>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</si>
  <si>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</si>
  <si>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</si>
  <si>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</si>
  <si>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</si>
  <si>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</si>
  <si>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</si>
  <si>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</si>
  <si>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</si>
  <si>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</si>
  <si>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</si>
  <si>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</si>
  <si>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</si>
  <si>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</si>
  <si>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</si>
  <si>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</si>
  <si>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</si>
  <si>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</si>
  <si>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</si>
  <si>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</si>
  <si>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</si>
  <si>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</si>
  <si>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</si>
  <si>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</si>
  <si>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</si>
  <si>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</si>
  <si>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</si>
  <si>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</si>
  <si>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</si>
  <si>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</si>
  <si>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</si>
  <si>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</si>
  <si>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</si>
  <si>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</si>
  <si>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</si>
  <si>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</si>
  <si>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</si>
  <si>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</si>
  <si>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</si>
  <si>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</si>
  <si>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</si>
  <si>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</si>
  <si>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</si>
  <si>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</si>
  <si>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</si>
  <si>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</si>
  <si>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</si>
  <si>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</si>
  <si>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</si>
  <si>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</si>
  <si>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</si>
  <si>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</si>
  <si>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</si>
  <si>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</si>
  <si>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</si>
  <si>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</si>
  <si>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</si>
  <si>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</si>
  <si>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</si>
  <si>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</si>
  <si>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</si>
  <si>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</si>
  <si>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</si>
  <si>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</si>
  <si>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</si>
  <si>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</si>
  <si>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</si>
  <si>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</si>
  <si>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</si>
  <si>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</si>
  <si>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</si>
  <si>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</si>
  <si>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</si>
  <si>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</si>
  <si>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</si>
  <si>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</si>
  <si>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</si>
  <si>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</si>
  <si>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</si>
  <si>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</si>
  <si>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</si>
  <si>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</si>
  <si>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</si>
  <si>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</si>
  <si>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</si>
  <si>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</si>
  <si>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</si>
  <si>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</si>
  <si>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</si>
  <si>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</si>
  <si>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</si>
  <si>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</si>
  <si>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</si>
  <si>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</si>
  <si>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</si>
  <si>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</si>
  <si>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</si>
  <si>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</si>
  <si>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</si>
  <si>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</si>
  <si>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</si>
  <si>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</si>
  <si>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</si>
  <si>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</si>
  <si>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</si>
  <si>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</si>
  <si>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</si>
  <si>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</si>
  <si>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</si>
  <si>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</si>
  <si>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</si>
  <si>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</si>
  <si>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</si>
  <si>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</si>
  <si>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</si>
  <si>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</si>
  <si>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</si>
  <si>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</si>
  <si>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</si>
  <si>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</si>
  <si>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</si>
  <si>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</si>
  <si>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</si>
  <si>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</si>
  <si>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</si>
  <si>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</si>
  <si>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</si>
  <si>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</si>
  <si>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</si>
  <si>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</si>
  <si>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</si>
  <si>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</si>
  <si>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</si>
  <si>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</si>
  <si>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</si>
  <si>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</si>
  <si>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</si>
  <si>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</si>
  <si>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</si>
  <si>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</si>
  <si>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</si>
  <si>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</si>
  <si>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</si>
  <si>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</si>
  <si>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</si>
  <si>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</si>
  <si>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</si>
  <si>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</si>
  <si>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</si>
  <si>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</si>
  <si>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</si>
  <si>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</si>
  <si>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</si>
  <si>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</si>
  <si>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</si>
  <si>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</si>
  <si>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</si>
  <si>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</si>
  <si>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</si>
  <si>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</si>
  <si>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</si>
  <si>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</si>
  <si>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</si>
  <si>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</si>
  <si>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</si>
  <si>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</si>
  <si>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</si>
  <si>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</si>
  <si>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</si>
  <si>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</si>
  <si>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</si>
  <si>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</si>
  <si>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</si>
  <si>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</si>
  <si>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</si>
  <si>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</si>
  <si>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</si>
  <si>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</si>
  <si>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</si>
  <si>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</si>
  <si>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</si>
  <si>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</si>
  <si>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</si>
  <si>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</si>
  <si>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</si>
  <si>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</si>
  <si>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</si>
  <si>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</si>
  <si>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</si>
  <si>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</si>
  <si>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</si>
  <si>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</si>
  <si>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</si>
  <si>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</si>
  <si>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</si>
  <si>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</si>
  <si>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</si>
  <si>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</si>
  <si>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</si>
  <si>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</si>
  <si>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</si>
  <si>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</si>
  <si>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</si>
  <si>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</si>
  <si>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</si>
  <si>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</si>
  <si>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</si>
  <si>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</si>
  <si>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</si>
  <si>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</si>
  <si>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</si>
  <si>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</si>
  <si>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</si>
  <si>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</si>
  <si>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</si>
  <si>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</si>
  <si>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</si>
  <si>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</si>
  <si>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</si>
  <si>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</si>
  <si>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</si>
  <si>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</si>
  <si>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</si>
  <si>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</si>
  <si>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</si>
  <si>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</si>
  <si>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</si>
  <si>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</si>
  <si>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</si>
  <si>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</si>
  <si>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</si>
  <si>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</si>
  <si>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</si>
  <si>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</si>
  <si>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</si>
  <si>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</si>
  <si>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</si>
  <si>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</si>
  <si>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</si>
  <si>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</si>
  <si>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</si>
  <si>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</si>
  <si>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</si>
  <si>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</si>
  <si>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</si>
  <si>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</si>
  <si>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</si>
  <si>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</si>
  <si>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</si>
  <si>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</si>
  <si>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</si>
  <si>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</si>
  <si>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</si>
  <si>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</si>
  <si>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</si>
  <si>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</si>
  <si>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</si>
  <si>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</si>
  <si>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</si>
  <si>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</si>
  <si>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</si>
  <si>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</si>
  <si>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</si>
  <si>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</si>
  <si>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</si>
  <si>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</si>
  <si>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</si>
  <si>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</si>
  <si>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</si>
  <si>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</si>
  <si>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</si>
  <si>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</si>
  <si>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</si>
  <si>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</si>
  <si>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</si>
  <si>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</si>
  <si>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</si>
  <si>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</si>
  <si>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</si>
  <si>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</si>
  <si>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</si>
  <si>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</si>
  <si>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</si>
  <si>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</si>
  <si>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</si>
  <si>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</si>
  <si>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</si>
  <si>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</si>
  <si>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</si>
  <si>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</si>
  <si>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</si>
  <si>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</si>
  <si>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</si>
  <si>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</si>
  <si>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</si>
  <si>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</si>
  <si>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</si>
  <si>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</si>
  <si>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</si>
  <si>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</si>
  <si>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</si>
  <si>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</si>
  <si>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</si>
  <si>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</si>
  <si>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</si>
  <si>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</si>
  <si>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</si>
  <si>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</si>
  <si>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</si>
  <si>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</si>
  <si>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</si>
  <si>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</si>
  <si>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</si>
  <si>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</si>
  <si>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</si>
  <si>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</si>
  <si>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</si>
  <si>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</si>
  <si>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</si>
  <si>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</si>
  <si>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</si>
  <si>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</si>
  <si>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</si>
  <si>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</si>
  <si>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</si>
  <si>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</si>
  <si>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</si>
  <si>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</si>
  <si>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</si>
  <si>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</si>
  <si>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</si>
  <si>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</si>
  <si>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</si>
  <si>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</si>
  <si>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</si>
  <si>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</si>
  <si>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</si>
  <si>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</si>
  <si>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</si>
  <si>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</si>
  <si>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</si>
  <si>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</si>
  <si>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</si>
  <si>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</si>
  <si>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</si>
  <si>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</si>
  <si>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</si>
  <si>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</si>
  <si>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</si>
  <si>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</si>
  <si>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</si>
  <si>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</si>
  <si>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</si>
  <si>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</si>
  <si>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</si>
  <si>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</si>
  <si>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</si>
  <si>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</si>
  <si>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</si>
  <si>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</si>
  <si>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</si>
  <si>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</si>
  <si>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</si>
  <si>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</si>
  <si>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</si>
  <si>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</si>
  <si>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</si>
  <si>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</si>
  <si>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</si>
  <si>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</si>
  <si>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</si>
  <si>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</si>
  <si>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</si>
  <si>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</si>
  <si>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</si>
  <si>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</si>
  <si>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</si>
  <si>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</si>
  <si>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</si>
  <si>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</si>
  <si>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</si>
  <si>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</si>
  <si>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</si>
  <si>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</si>
  <si>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</si>
  <si>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</si>
  <si>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</si>
  <si>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</si>
  <si>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</si>
  <si>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</si>
  <si>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</si>
  <si>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</si>
  <si>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</si>
  <si>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</si>
  <si>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</si>
  <si>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</si>
  <si>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</si>
  <si>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</si>
  <si>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</si>
  <si>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</si>
  <si>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</si>
  <si>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</si>
  <si>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</si>
  <si>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</si>
  <si>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</si>
  <si>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</si>
  <si>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</si>
  <si>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</si>
  <si>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</si>
  <si>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</si>
  <si>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</si>
  <si>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</si>
  <si>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</si>
  <si>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</si>
  <si>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</si>
  <si>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</si>
  <si>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</si>
  <si>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</si>
  <si>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</si>
  <si>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</si>
  <si>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</si>
  <si>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</si>
  <si>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</si>
  <si>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</si>
  <si>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</si>
  <si>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</si>
  <si>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</si>
  <si>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</si>
  <si>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</si>
  <si>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</si>
  <si>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</si>
  <si>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</si>
  <si>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</si>
  <si>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</si>
  <si>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</si>
  <si>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</si>
  <si>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</si>
  <si>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</si>
  <si>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</si>
  <si>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</si>
  <si>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</si>
  <si>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</si>
  <si>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</si>
  <si>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</si>
  <si>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</si>
  <si>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</si>
  <si>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</si>
  <si>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</si>
  <si>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</si>
  <si>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</si>
  <si>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</si>
  <si>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</si>
  <si>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</si>
  <si>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</si>
  <si>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</si>
  <si>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</si>
  <si>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</si>
  <si>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</si>
  <si>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</si>
  <si>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</si>
  <si>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</si>
  <si>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</si>
  <si>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</si>
  <si>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</si>
  <si>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</si>
  <si>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</si>
  <si>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</si>
  <si>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</si>
  <si>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</si>
  <si>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</si>
  <si>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</si>
  <si>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</si>
  <si>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</si>
  <si>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</si>
  <si>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</si>
  <si>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</si>
  <si>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</si>
  <si>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</si>
  <si>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</si>
  <si>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</si>
  <si>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</si>
  <si>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</si>
  <si>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</si>
  <si>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</si>
  <si>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</si>
  <si>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</si>
  <si>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</si>
  <si>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</si>
  <si>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</si>
  <si>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</si>
  <si>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</si>
  <si>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</si>
  <si>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</si>
  <si>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</si>
  <si>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</si>
  <si>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</si>
  <si>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</si>
  <si>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</si>
  <si>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</si>
  <si>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</si>
  <si>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</si>
  <si>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</si>
  <si>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</si>
  <si>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</si>
  <si>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</si>
  <si>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</si>
  <si>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</si>
  <si>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</si>
  <si>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</si>
  <si>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</si>
  <si>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</si>
  <si>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</si>
  <si>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</si>
  <si>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</si>
  <si>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</si>
  <si>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</si>
  <si>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</si>
  <si>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</si>
  <si>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</si>
  <si>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</si>
  <si>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</si>
  <si>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</si>
  <si>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</si>
  <si>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</si>
  <si>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</si>
  <si>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</si>
  <si>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</si>
  <si>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</si>
  <si>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</si>
  <si>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</si>
  <si>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</si>
  <si>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</si>
  <si>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</si>
  <si>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</si>
  <si>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</si>
  <si>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</si>
  <si>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</si>
  <si>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</si>
  <si>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</si>
  <si>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</si>
  <si>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</si>
  <si>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</si>
  <si>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</si>
  <si>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</si>
  <si>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</si>
  <si>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</si>
  <si>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</si>
  <si>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</si>
  <si>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</si>
  <si>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</si>
  <si>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</si>
  <si>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</si>
  <si>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</si>
  <si>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</si>
  <si>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</si>
  <si>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</si>
  <si>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</si>
  <si>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</si>
  <si>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</si>
  <si>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</si>
  <si>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</si>
  <si>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</si>
  <si>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</si>
  <si>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</si>
  <si>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</si>
  <si>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</si>
  <si>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</si>
  <si>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</si>
  <si>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</si>
  <si>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</si>
  <si>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</si>
  <si>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</si>
  <si>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</si>
  <si>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</si>
  <si>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</si>
  <si>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</si>
  <si>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</si>
  <si>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</si>
  <si>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</si>
  <si>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</si>
  <si>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</si>
  <si>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</si>
  <si>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</si>
  <si>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</si>
  <si>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</si>
  <si>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</si>
  <si>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</si>
  <si>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</si>
  <si>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</si>
  <si>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</si>
  <si>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</si>
  <si>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</si>
  <si>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</si>
  <si>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</si>
  <si>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</si>
  <si>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</si>
  <si>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</si>
  <si>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</si>
  <si>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</si>
  <si>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</si>
  <si>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</si>
  <si>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</si>
  <si>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</si>
  <si>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</si>
  <si>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</si>
  <si>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</si>
  <si>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</si>
  <si>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</si>
  <si>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</si>
  <si>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</si>
  <si>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</si>
  <si>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</si>
  <si>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</si>
  <si>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</si>
  <si>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</si>
  <si>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</si>
  <si>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</si>
  <si>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</si>
  <si>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</si>
  <si>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</si>
  <si>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</si>
  <si>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</si>
  <si>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</si>
  <si>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</si>
  <si>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</si>
  <si>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</si>
  <si>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</si>
  <si>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</si>
  <si>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</si>
  <si>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</si>
  <si>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</si>
  <si>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</si>
  <si>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</si>
  <si>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</si>
  <si>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</si>
  <si>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</si>
  <si>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</si>
  <si>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</si>
  <si>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</si>
  <si>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</si>
  <si>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</si>
  <si>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</si>
  <si>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</si>
  <si>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</si>
  <si>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</si>
  <si>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</si>
  <si>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</si>
  <si>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</si>
  <si>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</si>
  <si>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</si>
  <si>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</si>
  <si>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</si>
  <si>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</si>
  <si>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</si>
  <si>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</si>
  <si>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</si>
  <si>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</si>
  <si>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</si>
  <si>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</si>
  <si>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</si>
  <si>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</si>
  <si>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</si>
  <si>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</si>
  <si>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</si>
  <si>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</si>
  <si>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</si>
  <si>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</si>
  <si>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</si>
  <si>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</si>
  <si>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</si>
  <si>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</si>
  <si>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</si>
  <si>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</si>
  <si>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</si>
  <si>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</si>
  <si>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</si>
  <si>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</si>
  <si>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</si>
  <si>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</si>
  <si>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</si>
  <si>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</si>
  <si>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</si>
  <si>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</si>
  <si>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</si>
  <si>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</si>
  <si>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</si>
  <si>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</si>
  <si>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</si>
  <si>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</si>
  <si>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</si>
  <si>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</si>
  <si>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</si>
  <si>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</si>
  <si>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</si>
  <si>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</si>
  <si>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</si>
  <si>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</si>
  <si>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</si>
  <si>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</si>
  <si>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</si>
  <si>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</si>
  <si>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</si>
  <si>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</si>
  <si>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</si>
  <si>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</si>
  <si>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</si>
  <si>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</si>
  <si>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</si>
  <si>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</si>
  <si>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</si>
  <si>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</si>
  <si>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</si>
  <si>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</si>
  <si>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</si>
  <si>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</si>
  <si>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</si>
  <si>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</si>
  <si>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</si>
  <si>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</si>
  <si>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</si>
  <si>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</si>
  <si>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</si>
  <si>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</si>
  <si>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</si>
  <si>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</si>
  <si>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</si>
  <si>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</si>
  <si>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</si>
  <si>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</si>
  <si>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</si>
  <si>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</si>
  <si>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</si>
  <si>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</si>
  <si>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</si>
  <si>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</si>
  <si>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</si>
  <si>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</si>
  <si>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</si>
  <si>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</si>
  <si>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</si>
  <si>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</si>
  <si>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</si>
  <si>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</si>
  <si>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</si>
  <si>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</si>
  <si>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</si>
  <si>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</si>
  <si>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</si>
  <si>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</si>
  <si>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</si>
  <si>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</si>
  <si>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</si>
  <si>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</si>
  <si>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</si>
  <si>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</si>
  <si>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</si>
  <si>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</si>
  <si>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</si>
  <si>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</si>
  <si>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</si>
  <si>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</si>
  <si>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</si>
  <si>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</si>
  <si>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</si>
  <si>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</si>
  <si>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</si>
  <si>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</si>
  <si>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</si>
  <si>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</si>
  <si>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</si>
  <si>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</si>
  <si>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</si>
  <si>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</si>
  <si>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</si>
  <si>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</si>
  <si>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</si>
  <si>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</si>
  <si>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</si>
  <si>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</si>
  <si>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</si>
  <si>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</si>
  <si>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</si>
  <si>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</si>
  <si>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</si>
  <si>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</si>
  <si>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</si>
  <si>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</si>
  <si>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</si>
  <si>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</si>
  <si>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</si>
  <si>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</si>
  <si>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</si>
  <si>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</si>
  <si>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</si>
  <si>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</si>
  <si>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</si>
  <si>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</si>
  <si>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</si>
  <si>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</si>
  <si>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</si>
  <si>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</si>
  <si>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</si>
  <si>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</si>
  <si>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</si>
  <si>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</si>
  <si>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</si>
  <si>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</si>
  <si>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</si>
  <si>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</si>
  <si>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</si>
  <si>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</si>
  <si>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</si>
  <si>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</si>
  <si>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</si>
  <si>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</si>
  <si>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</si>
  <si>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</si>
  <si>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</si>
  <si>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</si>
  <si>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</si>
  <si>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</si>
  <si>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</si>
  <si>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</si>
  <si>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</si>
  <si>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</si>
  <si>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</si>
  <si>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</si>
  <si>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</si>
  <si>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</si>
  <si>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</si>
  <si>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</si>
  <si>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</si>
  <si>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</si>
  <si>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</si>
  <si>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</si>
  <si>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</si>
  <si>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</si>
  <si>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</si>
  <si>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</si>
  <si>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</si>
  <si>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</si>
  <si>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</si>
  <si>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</si>
  <si>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</si>
  <si>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</si>
  <si>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</si>
  <si>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</si>
  <si>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</si>
  <si>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</si>
  <si>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</si>
  <si>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</si>
  <si>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</si>
  <si>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</si>
  <si>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</si>
  <si>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</si>
  <si>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</si>
  <si>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</si>
  <si>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</si>
  <si>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</si>
  <si>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</si>
  <si>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</si>
  <si>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</si>
  <si>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</si>
  <si>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</si>
  <si>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</si>
  <si>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</si>
  <si>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</si>
  <si>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</si>
  <si>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</si>
  <si>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</si>
  <si>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</si>
  <si>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</si>
  <si>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</si>
  <si>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</si>
  <si>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</si>
  <si>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</si>
  <si>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</si>
  <si>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</si>
  <si>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</si>
  <si>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</si>
  <si>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</si>
  <si>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</si>
  <si>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</si>
  <si>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</si>
  <si>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</si>
  <si>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</si>
  <si>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</si>
  <si>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</si>
  <si>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</si>
  <si>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</si>
  <si>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</si>
  <si>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</si>
  <si>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</si>
  <si>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</si>
  <si>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</si>
  <si>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</si>
  <si>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</si>
  <si>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</si>
  <si>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</si>
  <si>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</si>
  <si>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</si>
  <si>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</si>
  <si>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</si>
  <si>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</si>
  <si>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</si>
  <si>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</si>
  <si>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</si>
  <si>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</si>
  <si>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</si>
  <si>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</si>
  <si>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</si>
  <si>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</si>
  <si>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</si>
  <si>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</si>
  <si>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</si>
  <si>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</si>
  <si>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</si>
  <si>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</si>
  <si>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</si>
  <si>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</si>
  <si>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</si>
  <si>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</si>
  <si>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</si>
  <si>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</si>
  <si>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</si>
  <si>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</si>
  <si>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</si>
  <si>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</si>
  <si>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</si>
  <si>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</si>
  <si>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</si>
  <si>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</si>
  <si>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</si>
  <si>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</si>
  <si>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</si>
  <si>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</si>
  <si>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</si>
  <si>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</si>
  <si>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</si>
  <si>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</si>
  <si>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</si>
  <si>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</si>
  <si>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</si>
  <si>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</si>
  <si>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</si>
  <si>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</si>
  <si>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</si>
  <si>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</si>
  <si>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</si>
  <si>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</si>
  <si>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</si>
  <si>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</si>
  <si>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</si>
  <si>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</si>
  <si>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</si>
  <si>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</si>
  <si>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</si>
  <si>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</si>
  <si>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</si>
  <si>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</si>
  <si>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</si>
  <si>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</si>
  <si>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</si>
  <si>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</si>
  <si>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</si>
  <si>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</si>
  <si>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</si>
  <si>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</si>
  <si>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</si>
  <si>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</si>
  <si>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</si>
  <si>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</si>
  <si>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</si>
  <si>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</si>
  <si>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</si>
  <si>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</si>
  <si>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</si>
  <si>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</si>
  <si>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</si>
  <si>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</si>
  <si>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</si>
  <si>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</si>
  <si>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</si>
  <si>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</si>
  <si>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</si>
  <si>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</si>
  <si>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</si>
  <si>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</si>
  <si>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</si>
  <si>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</si>
  <si>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</si>
  <si>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</si>
  <si>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</si>
  <si>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</si>
  <si>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</si>
  <si>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</si>
  <si>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</si>
  <si>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</si>
  <si>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</si>
  <si>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</si>
  <si>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</si>
  <si>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</si>
  <si>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</si>
  <si>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</si>
  <si>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</si>
  <si>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</si>
  <si>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</si>
  <si>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</si>
  <si>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</si>
  <si>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</si>
  <si>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</si>
  <si>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</si>
  <si>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</si>
  <si>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</si>
  <si>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</si>
  <si>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</si>
  <si>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</si>
  <si>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</si>
  <si>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</si>
  <si>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</si>
  <si>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</si>
  <si>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</si>
  <si>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</si>
  <si>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</si>
  <si>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</si>
  <si>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</si>
  <si>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</si>
  <si>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</si>
  <si>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</si>
  <si>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</si>
  <si>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</si>
  <si>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</si>
  <si>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</si>
  <si>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</si>
  <si>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</si>
  <si>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</si>
  <si>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</si>
  <si>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</si>
  <si>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</si>
  <si>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</si>
  <si>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</si>
  <si>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</si>
  <si>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</si>
  <si>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</si>
  <si>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</si>
  <si>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</si>
  <si>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</si>
  <si>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</si>
  <si>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</si>
  <si>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</si>
  <si>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</si>
  <si>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</si>
  <si>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</si>
  <si>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</si>
  <si>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</si>
  <si>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</si>
  <si>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</si>
  <si>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</si>
  <si>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</si>
  <si>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</si>
  <si>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</si>
  <si>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</si>
  <si>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</si>
  <si>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</si>
  <si>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</si>
  <si>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</si>
  <si>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</si>
  <si>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</si>
  <si>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</si>
  <si>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</si>
  <si>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</si>
  <si>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</si>
  <si>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</si>
  <si>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</si>
  <si>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</si>
  <si>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</si>
  <si>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</si>
  <si>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</si>
  <si>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</si>
  <si>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</si>
  <si>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</si>
  <si>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</si>
  <si>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</si>
  <si>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</si>
  <si>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</si>
  <si>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</si>
  <si>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</si>
  <si>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</si>
  <si>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</si>
  <si>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</si>
  <si>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</si>
  <si>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</si>
  <si>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</si>
  <si>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</si>
  <si>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</si>
  <si>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</si>
  <si>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</si>
  <si>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</si>
  <si>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</si>
  <si>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</si>
  <si>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</si>
  <si>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</si>
  <si>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</si>
  <si>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</si>
  <si>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</si>
  <si>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</si>
  <si>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</si>
  <si>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</si>
  <si>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</si>
  <si>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</si>
  <si>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</si>
  <si>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</si>
  <si>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</si>
  <si>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</si>
  <si>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</si>
  <si>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</si>
  <si>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</si>
  <si>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</si>
  <si>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</si>
  <si>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</si>
  <si>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</si>
  <si>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</si>
  <si>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</si>
  <si>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</si>
  <si>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</si>
  <si>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</si>
  <si>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</si>
  <si>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</si>
  <si>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</si>
  <si>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</si>
  <si>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</si>
  <si>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</si>
  <si>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</si>
  <si>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</si>
  <si>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</si>
  <si>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</si>
  <si>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</si>
  <si>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</si>
  <si>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</si>
  <si>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</si>
  <si>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</si>
  <si>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</si>
  <si>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</si>
  <si>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</si>
  <si>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</si>
  <si>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</si>
  <si>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</si>
  <si>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</si>
  <si>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</si>
  <si>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</si>
  <si>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</si>
  <si>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</si>
  <si>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</si>
  <si>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</si>
  <si>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</si>
  <si>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</si>
  <si>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</si>
  <si>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</si>
  <si>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</si>
  <si>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</si>
  <si>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</si>
  <si>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</si>
  <si>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</si>
  <si>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</si>
  <si>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</si>
  <si>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</si>
  <si>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</si>
  <si>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</si>
  <si>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</si>
  <si>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</si>
  <si>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</si>
  <si>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</si>
  <si>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</si>
  <si>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</si>
  <si>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</si>
  <si>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</si>
  <si>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</si>
  <si>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</si>
  <si>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</si>
  <si>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</si>
  <si>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</si>
  <si>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</si>
  <si>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</si>
  <si>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</si>
  <si>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</si>
  <si>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</si>
  <si>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</si>
  <si>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</si>
  <si>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</si>
  <si>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</si>
  <si>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</si>
  <si>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</si>
  <si>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</si>
  <si>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</si>
  <si>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</si>
  <si>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</si>
  <si>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</si>
  <si>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</si>
  <si>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</si>
  <si>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</si>
  <si>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</si>
  <si>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</si>
  <si>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</si>
  <si>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</si>
  <si>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</si>
  <si>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</si>
  <si>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</si>
  <si>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</si>
  <si>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</si>
  <si>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</si>
  <si>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</si>
  <si>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</si>
  <si>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</si>
  <si>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</si>
  <si>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</si>
  <si>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</si>
  <si>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</si>
  <si>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</si>
  <si>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</si>
  <si>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</si>
  <si>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</si>
  <si>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</si>
  <si>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</si>
  <si>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</si>
  <si>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</si>
  <si>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</si>
  <si>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</si>
  <si>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</si>
  <si>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</si>
  <si>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</si>
  <si>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</si>
  <si>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</si>
  <si>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</si>
  <si>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</si>
  <si>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</si>
  <si>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</si>
  <si>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</si>
  <si>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</si>
  <si>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</si>
  <si>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</si>
  <si>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</si>
  <si>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</si>
  <si>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</si>
  <si>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</si>
  <si>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</si>
  <si>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</si>
  <si>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</si>
  <si>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</si>
  <si>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</si>
  <si>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</si>
  <si>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</si>
  <si>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</si>
  <si>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</si>
  <si>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</si>
  <si>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</si>
  <si>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</si>
  <si>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</si>
  <si>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</si>
  <si>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</si>
  <si>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</si>
  <si>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</si>
  <si>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</si>
  <si>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</si>
  <si>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</si>
  <si>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</si>
  <si>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</si>
  <si>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</si>
  <si>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</si>
  <si>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</si>
  <si>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</si>
  <si>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</si>
  <si>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</si>
  <si>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</si>
  <si>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</si>
  <si>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</si>
  <si>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</si>
  <si>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</si>
  <si>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</si>
  <si>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</si>
  <si>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</si>
  <si>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</si>
  <si>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</si>
  <si>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</si>
  <si>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</si>
  <si>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</si>
  <si>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</si>
  <si>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</si>
  <si>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</si>
  <si>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</si>
  <si>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</si>
  <si>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</si>
  <si>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</si>
  <si>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</si>
  <si>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</si>
  <si>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</si>
  <si>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</si>
  <si>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</si>
  <si>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</si>
  <si>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</si>
  <si>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</si>
  <si>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</si>
  <si>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</si>
  <si>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</si>
  <si>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</si>
  <si>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</si>
  <si>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</si>
  <si>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</si>
  <si>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</si>
  <si>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</si>
  <si>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</si>
  <si>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</si>
  <si>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</si>
  <si>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</si>
  <si>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</si>
  <si>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</si>
  <si>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</si>
  <si>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</si>
  <si>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</si>
  <si>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</si>
  <si>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</si>
  <si>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</si>
  <si>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</si>
  <si>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</si>
  <si>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</si>
  <si>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</si>
  <si>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</si>
  <si>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</si>
  <si>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</si>
  <si>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</si>
  <si>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</si>
  <si>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</si>
  <si>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</si>
  <si>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</si>
  <si>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</si>
  <si>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</si>
  <si>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</si>
  <si>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</si>
  <si>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</si>
  <si>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</si>
  <si>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</si>
  <si>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</si>
  <si>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</si>
  <si>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</si>
  <si>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</si>
  <si>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</si>
  <si>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</si>
  <si>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</si>
  <si>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</si>
  <si>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</si>
  <si>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</si>
  <si>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</si>
  <si>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</si>
  <si>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</si>
  <si>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</si>
  <si>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</si>
  <si>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</si>
  <si>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</si>
  <si>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</si>
  <si>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</si>
  <si>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</si>
  <si>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</si>
  <si>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</si>
  <si>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</si>
  <si>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</si>
  <si>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</si>
  <si>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</si>
  <si>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</si>
  <si>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</si>
  <si>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</si>
  <si>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</si>
  <si>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</si>
  <si>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</si>
  <si>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</si>
  <si>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</si>
  <si>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</si>
  <si>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</si>
  <si>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</si>
  <si>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</si>
  <si>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</si>
  <si>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</si>
  <si>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</si>
  <si>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</si>
  <si>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</si>
  <si>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</si>
  <si>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</si>
  <si>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</si>
  <si>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</si>
  <si>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</si>
  <si>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</si>
  <si>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</si>
  <si>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</si>
  <si>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</si>
  <si>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</si>
  <si>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</si>
  <si>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</si>
  <si>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</si>
  <si>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</si>
  <si>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</si>
  <si>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</si>
  <si>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</si>
  <si>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</si>
  <si>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</si>
  <si>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</si>
  <si>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</si>
  <si>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</si>
  <si>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</si>
  <si>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</si>
  <si>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</si>
  <si>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</si>
  <si>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</si>
  <si>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</si>
  <si>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</si>
  <si>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</si>
  <si>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</si>
  <si>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</si>
  <si>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</si>
  <si>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</si>
  <si>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</si>
  <si>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</si>
  <si>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</si>
  <si>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</si>
  <si>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</si>
  <si>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</si>
  <si>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</si>
  <si>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</si>
  <si>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</si>
  <si>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</si>
  <si>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</si>
  <si>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</si>
  <si>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</si>
  <si>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</si>
  <si>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</si>
  <si>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</si>
  <si>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</si>
  <si>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</si>
  <si>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</si>
  <si>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</si>
  <si>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</si>
  <si>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</si>
  <si>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</si>
  <si>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</si>
  <si>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</si>
  <si>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</si>
  <si>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</si>
  <si>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</si>
  <si>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</si>
  <si>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</si>
  <si>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</si>
  <si>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</si>
  <si>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</si>
  <si>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</si>
  <si>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</si>
  <si>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</si>
  <si>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</si>
  <si>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</si>
  <si>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</si>
  <si>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</si>
  <si>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</si>
  <si>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</si>
  <si>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</si>
  <si>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</si>
  <si>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</si>
  <si>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</si>
  <si>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</si>
  <si>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</si>
  <si>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</si>
  <si>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</si>
  <si>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</si>
  <si>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</si>
  <si>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</si>
  <si>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</si>
  <si>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</si>
  <si>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</si>
  <si>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</si>
  <si>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</si>
  <si>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</si>
  <si>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</si>
  <si>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</si>
  <si>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</si>
  <si>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</si>
  <si>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</si>
  <si>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</si>
  <si>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</si>
  <si>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</si>
  <si>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</si>
  <si>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</si>
  <si>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</si>
  <si>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</si>
  <si>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</si>
  <si>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</si>
  <si>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</si>
  <si>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</si>
  <si>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</si>
  <si>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</si>
  <si>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</si>
  <si>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</si>
  <si>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</si>
  <si>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</si>
  <si>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</si>
  <si>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</si>
  <si>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</si>
  <si>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</si>
  <si>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</si>
  <si>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</si>
  <si>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</si>
  <si>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</si>
  <si>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</si>
  <si>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</si>
  <si>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</si>
  <si>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</si>
  <si>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</si>
  <si>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</si>
  <si>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</si>
  <si>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</si>
  <si>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</si>
  <si>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</si>
  <si>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</si>
  <si>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</si>
  <si>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</si>
  <si>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</si>
  <si>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</si>
  <si>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</si>
  <si>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</si>
  <si>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</si>
  <si>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</si>
  <si>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</si>
  <si>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</si>
  <si>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</si>
  <si>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</si>
  <si>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</si>
  <si>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</si>
  <si>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</si>
  <si>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</si>
  <si>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</si>
  <si>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</si>
  <si>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</si>
  <si>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</si>
  <si>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</si>
  <si>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</si>
  <si>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</si>
  <si>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</si>
  <si>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</si>
  <si>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</si>
  <si>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</si>
  <si>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</si>
  <si>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</si>
  <si>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</si>
  <si>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</si>
  <si>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</si>
  <si>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</si>
  <si>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</si>
  <si>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</si>
  <si>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</si>
  <si>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</si>
  <si>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</si>
  <si>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</si>
  <si>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</si>
  <si>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</si>
  <si>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</si>
  <si>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</si>
  <si>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</si>
  <si>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</si>
  <si>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</si>
  <si>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</si>
  <si>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</si>
  <si>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</si>
  <si>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</si>
  <si>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</si>
  <si>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</si>
  <si>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</si>
  <si>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</si>
  <si>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</si>
  <si>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</si>
  <si>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</si>
  <si>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</si>
  <si>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</si>
  <si>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</si>
  <si>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</si>
  <si>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</si>
  <si>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</si>
  <si>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</si>
  <si>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</si>
  <si>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</si>
  <si>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</si>
  <si>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</si>
  <si>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</si>
  <si>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</si>
  <si>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</si>
  <si>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</si>
  <si>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</si>
  <si>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</si>
  <si>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</si>
  <si>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</si>
  <si>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</si>
  <si>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</si>
  <si>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</si>
  <si>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</si>
  <si>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</si>
  <si>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</si>
  <si>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</si>
  <si>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</si>
  <si>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</si>
  <si>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</si>
  <si>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</si>
  <si>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</si>
  <si>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</si>
  <si>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</si>
  <si>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</si>
  <si>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</si>
  <si>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</si>
  <si>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</si>
  <si>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</si>
  <si>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</si>
  <si>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</si>
  <si>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</si>
  <si>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</si>
  <si>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</si>
  <si>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</si>
  <si>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</si>
  <si>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</si>
  <si>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</si>
  <si>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</si>
  <si>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</si>
  <si>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</si>
  <si>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</si>
  <si>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</si>
  <si>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</si>
  <si>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</si>
  <si>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</si>
  <si>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</si>
  <si>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</si>
  <si>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</si>
  <si>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</si>
  <si>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</si>
  <si>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</si>
  <si>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</si>
  <si>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</si>
  <si>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</si>
  <si>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</si>
  <si>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</si>
  <si>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</si>
  <si>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</si>
  <si>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</si>
  <si>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</si>
  <si>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</si>
  <si>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</si>
  <si>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</si>
  <si>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</si>
  <si>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</si>
  <si>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</si>
  <si>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</si>
  <si>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</si>
  <si>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</si>
  <si>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</si>
  <si>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</si>
  <si>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</si>
  <si>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</si>
  <si>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</si>
  <si>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</si>
  <si>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</si>
  <si>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</si>
  <si>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</si>
  <si>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</si>
  <si>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</si>
  <si>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</si>
  <si>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</si>
  <si>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</si>
  <si>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</si>
  <si>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</si>
  <si>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</si>
  <si>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</si>
  <si>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</si>
  <si>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</si>
  <si>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</si>
  <si>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</si>
  <si>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</si>
  <si>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</si>
  <si>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</si>
  <si>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</si>
  <si>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</si>
  <si>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</si>
  <si>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</si>
  <si>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</si>
  <si>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</si>
  <si>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</si>
  <si>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</si>
  <si>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</si>
  <si>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</si>
  <si>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</si>
  <si>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</si>
  <si>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</si>
  <si>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</si>
  <si>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</si>
  <si>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</si>
  <si>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</si>
  <si>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</si>
  <si>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</si>
  <si>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</si>
  <si>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</si>
  <si>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</si>
  <si>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</si>
  <si>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</si>
  <si>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</si>
  <si>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</si>
  <si>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</si>
  <si>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</si>
  <si>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</si>
  <si>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</si>
  <si>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</si>
  <si>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</si>
  <si>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</si>
  <si>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</si>
  <si>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</si>
  <si>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</si>
  <si>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</si>
  <si>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</si>
  <si>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</si>
  <si>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</si>
  <si>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</si>
  <si>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</si>
  <si>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</si>
  <si>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</si>
  <si>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</si>
  <si>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</si>
  <si>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</si>
  <si>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</si>
  <si>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</si>
  <si>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</si>
  <si>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</si>
  <si>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</si>
  <si>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</si>
  <si>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</si>
  <si>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</si>
  <si>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</si>
  <si>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</si>
  <si>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</si>
  <si>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</si>
  <si>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</si>
  <si>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</si>
  <si>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</si>
  <si>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</si>
  <si>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</si>
  <si>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</si>
  <si>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</si>
  <si>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</si>
  <si>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</si>
  <si>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</si>
  <si>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</si>
  <si>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</si>
  <si>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</si>
  <si>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</si>
  <si>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</si>
  <si>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</si>
  <si>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</si>
  <si>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</si>
  <si>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</si>
  <si>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</si>
  <si>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</si>
  <si>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</si>
  <si>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</si>
  <si>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</si>
  <si>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</si>
  <si>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</si>
  <si>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</si>
  <si>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</si>
  <si>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</si>
  <si>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</si>
  <si>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</si>
  <si>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</si>
  <si>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</si>
  <si>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</si>
  <si>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</si>
  <si>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</si>
  <si>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</si>
  <si>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</si>
  <si>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</si>
  <si>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</si>
  <si>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</si>
  <si>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</si>
  <si>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</si>
  <si>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</si>
  <si>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</si>
  <si>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</si>
  <si>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</si>
  <si>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</si>
  <si>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</si>
  <si>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</si>
  <si>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</si>
  <si>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</si>
  <si>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</si>
  <si>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</si>
  <si>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</si>
  <si>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</si>
  <si>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</si>
  <si>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</si>
  <si>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</si>
  <si>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</si>
  <si>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</si>
  <si>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</si>
  <si>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</si>
  <si>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</si>
  <si>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</si>
  <si>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</si>
  <si>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</si>
  <si>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</si>
  <si>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</si>
  <si>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</si>
  <si>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</si>
  <si>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</si>
  <si>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</si>
  <si>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</si>
  <si>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</si>
  <si>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</si>
  <si>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</si>
  <si>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</si>
  <si>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</si>
  <si>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</si>
  <si>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</si>
  <si>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</si>
  <si>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</si>
  <si>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</si>
  <si>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</si>
  <si>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</si>
  <si>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</si>
  <si>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</si>
  <si>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</si>
  <si>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</si>
  <si>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</si>
  <si>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</si>
  <si>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</si>
  <si>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</si>
  <si>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</si>
  <si>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</si>
  <si>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</si>
  <si>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</si>
  <si>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</si>
  <si>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</si>
  <si>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</si>
  <si>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</si>
  <si>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</si>
  <si>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</si>
  <si>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</si>
  <si>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</si>
  <si>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</si>
  <si>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</si>
  <si>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</si>
  <si>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</si>
  <si>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</si>
  <si>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</si>
  <si>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</si>
  <si>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</si>
  <si>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</si>
  <si>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</si>
  <si>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</si>
  <si>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</si>
  <si>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</si>
  <si>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</si>
  <si>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</si>
  <si>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</si>
  <si>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</si>
  <si>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</si>
  <si>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</si>
  <si>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</si>
  <si>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</si>
  <si>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</si>
  <si>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</si>
  <si>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</si>
  <si>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</si>
  <si>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</si>
  <si>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</si>
  <si>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</si>
  <si>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</si>
  <si>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</si>
  <si>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</si>
  <si>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</si>
  <si>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</si>
  <si>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</si>
  <si>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</si>
  <si>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</si>
  <si>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</si>
  <si>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</si>
  <si>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</si>
  <si>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</si>
  <si>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</si>
  <si>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</si>
  <si>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</si>
  <si>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</si>
  <si>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</si>
  <si>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</si>
  <si>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</si>
  <si>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</si>
  <si>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</si>
  <si>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</si>
  <si>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</si>
  <si>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</si>
  <si>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</si>
  <si>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</si>
  <si>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</si>
  <si>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</si>
  <si>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</si>
  <si>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</si>
  <si>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</si>
  <si>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</si>
  <si>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</si>
  <si>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</si>
  <si>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</si>
  <si>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</si>
  <si>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</si>
  <si>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</si>
  <si>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</si>
  <si>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</si>
  <si>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</si>
  <si>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</si>
  <si>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</si>
  <si>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</si>
  <si>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</si>
  <si>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</si>
  <si>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</si>
  <si>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</si>
  <si>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</si>
  <si>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</si>
  <si>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</si>
  <si>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</si>
  <si>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</si>
  <si>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</si>
  <si>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</si>
  <si>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</si>
  <si>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</si>
  <si>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</si>
  <si>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</si>
  <si>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</si>
  <si>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</si>
  <si>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</si>
  <si>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</si>
  <si>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</si>
  <si>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</si>
  <si>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</si>
  <si>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</si>
  <si>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</si>
  <si>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</si>
  <si>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</si>
  <si>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</si>
  <si>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</si>
  <si>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</si>
  <si>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</si>
  <si>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</si>
  <si>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</si>
  <si>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</si>
  <si>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</si>
  <si>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</si>
  <si>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</si>
  <si>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</si>
  <si>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</si>
  <si>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</si>
  <si>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</si>
  <si>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</si>
  <si>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</si>
  <si>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</si>
  <si>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</si>
  <si>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</si>
  <si>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</si>
  <si>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</si>
  <si>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</si>
  <si>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</si>
  <si>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</si>
  <si>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</si>
  <si>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</si>
  <si>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</si>
  <si>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</si>
  <si>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</si>
  <si>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</si>
  <si>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</si>
  <si>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</si>
  <si>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</si>
  <si>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</si>
  <si>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</si>
  <si>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</si>
  <si>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</si>
  <si>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</si>
  <si>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</si>
  <si>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</si>
  <si>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</si>
  <si>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</si>
  <si>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</si>
  <si>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</si>
  <si>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</si>
  <si>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</si>
  <si>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</si>
  <si>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</si>
  <si>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</si>
  <si>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</si>
  <si>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</si>
  <si>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</si>
  <si>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</si>
  <si>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</si>
  <si>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</si>
  <si>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</si>
  <si>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</si>
  <si>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</si>
  <si>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</si>
  <si>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</si>
  <si>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</si>
  <si>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</si>
  <si>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</si>
  <si>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</si>
  <si>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</si>
  <si>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</si>
  <si>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</si>
  <si>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</si>
  <si>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</si>
  <si>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</si>
  <si>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</si>
  <si>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</si>
  <si>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</si>
  <si>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</si>
  <si>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</si>
  <si>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</si>
  <si>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</si>
  <si>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</si>
  <si>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</si>
  <si>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</si>
  <si>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</si>
  <si>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</si>
  <si>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</si>
  <si>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</si>
  <si>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</si>
  <si>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</si>
  <si>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</si>
  <si>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</si>
  <si>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</si>
  <si>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</si>
  <si>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</si>
  <si>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</si>
  <si>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</si>
  <si>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</si>
  <si>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</si>
  <si>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</si>
  <si>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</si>
  <si>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</si>
  <si>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</si>
  <si>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</si>
  <si>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</si>
  <si>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</si>
  <si>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</si>
  <si>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</si>
  <si>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</si>
  <si>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</si>
  <si>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</si>
  <si>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</si>
  <si>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</si>
  <si>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</si>
  <si>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</si>
  <si>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</si>
  <si>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</si>
  <si>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</si>
  <si>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</si>
  <si>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</si>
  <si>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</si>
  <si>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</si>
  <si>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</si>
  <si>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</si>
  <si>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</si>
  <si>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</si>
  <si>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</si>
  <si>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</si>
  <si>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</si>
  <si>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</si>
  <si>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</si>
  <si>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</si>
  <si>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</si>
  <si>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</si>
  <si>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</si>
  <si>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</si>
  <si>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</si>
  <si>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</si>
  <si>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</si>
  <si>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</si>
  <si>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</si>
  <si>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</si>
  <si>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</si>
  <si>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</si>
  <si>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</si>
  <si>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</si>
  <si>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</si>
  <si>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</si>
  <si>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</si>
  <si>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</si>
  <si>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</si>
  <si>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</si>
  <si>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</si>
  <si>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</si>
  <si>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</si>
  <si>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</si>
  <si>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</si>
  <si>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</si>
  <si>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</si>
  <si>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</si>
  <si>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</si>
  <si>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</si>
  <si>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</si>
  <si>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</si>
  <si>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</si>
  <si>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</si>
  <si>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</si>
  <si>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</si>
  <si>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</si>
  <si>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</si>
  <si>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</si>
  <si>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</si>
  <si>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</si>
  <si>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</si>
  <si>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</si>
  <si>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</si>
  <si>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</si>
  <si>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</si>
  <si>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</si>
  <si>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</si>
  <si>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</si>
  <si>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</si>
  <si>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</si>
  <si>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</si>
  <si>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</si>
  <si>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</si>
  <si>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</si>
  <si>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</si>
  <si>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</si>
  <si>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</si>
  <si>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</si>
  <si>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</si>
  <si>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</si>
  <si>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</si>
  <si>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</si>
  <si>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</si>
  <si>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</si>
  <si>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</si>
  <si>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</si>
  <si>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</si>
  <si>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</si>
  <si>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</si>
  <si>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</si>
  <si>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</si>
  <si>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</si>
  <si>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</si>
  <si>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</si>
  <si>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</si>
  <si>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</si>
  <si>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</si>
  <si>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</si>
  <si>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</si>
  <si>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</si>
  <si>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</si>
  <si>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</si>
  <si>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</si>
  <si>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</si>
  <si>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</si>
  <si>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</si>
  <si>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</si>
  <si>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</si>
  <si>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</si>
  <si>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</si>
  <si>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</si>
  <si>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</si>
  <si>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</si>
  <si>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</si>
  <si>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</si>
  <si>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</si>
  <si>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</si>
  <si>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</si>
  <si>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</si>
  <si>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</si>
  <si>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</si>
  <si>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</si>
  <si>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</si>
  <si>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</si>
  <si>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</si>
  <si>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</si>
  <si>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</si>
  <si>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</si>
  <si>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</si>
  <si>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</si>
  <si>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</si>
  <si>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</si>
  <si>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</si>
  <si>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</si>
  <si>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</si>
  <si>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</si>
  <si>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</si>
  <si>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</si>
  <si>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</si>
  <si>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</si>
  <si>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</si>
  <si>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</si>
  <si>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</si>
  <si>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</si>
  <si>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</si>
  <si>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</si>
  <si>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</si>
  <si>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</si>
  <si>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</si>
  <si>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</si>
  <si>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</si>
  <si>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</si>
  <si>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</si>
  <si>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</si>
  <si>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</si>
  <si>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</si>
  <si>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</si>
  <si>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</si>
  <si>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</si>
  <si>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</si>
  <si>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</si>
  <si>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</si>
  <si>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</si>
  <si>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</si>
  <si>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</si>
  <si>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</si>
  <si>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</si>
  <si>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</si>
  <si>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</si>
  <si>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</si>
  <si>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</si>
  <si>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</si>
  <si>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</si>
  <si>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</si>
  <si>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</si>
  <si>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</si>
  <si>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</si>
  <si>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</si>
  <si>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</si>
  <si>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</si>
  <si>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</si>
  <si>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</si>
  <si>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</si>
  <si>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</si>
  <si>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</si>
  <si>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</si>
  <si>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</si>
  <si>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</si>
  <si>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</si>
  <si>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</si>
  <si>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</si>
  <si>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</si>
  <si>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</si>
  <si>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</si>
  <si>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</si>
  <si>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</si>
  <si>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</si>
  <si>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</si>
  <si>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</si>
  <si>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</si>
  <si>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</si>
  <si>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</si>
  <si>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</si>
  <si>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</si>
  <si>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</si>
  <si>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</si>
  <si>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</si>
  <si>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</si>
  <si>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</si>
  <si>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</si>
  <si>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</si>
  <si>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</si>
  <si>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</si>
  <si>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</si>
  <si>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</si>
  <si>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</si>
  <si>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</si>
  <si>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</si>
  <si>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</si>
  <si>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</si>
  <si>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</si>
  <si>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</si>
  <si>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</si>
  <si>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</si>
  <si>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</si>
  <si>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</si>
  <si>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</si>
  <si>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</si>
  <si>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</si>
  <si>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</si>
  <si>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</si>
  <si>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</si>
  <si>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</si>
  <si>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</si>
  <si>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</si>
  <si>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</si>
  <si>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</si>
  <si>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</si>
  <si>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</si>
  <si>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</si>
  <si>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</si>
  <si>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</si>
  <si>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</si>
  <si>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</si>
  <si>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</si>
  <si>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</si>
  <si>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</si>
  <si>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</si>
  <si>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</si>
  <si>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</si>
  <si>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</si>
  <si>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</si>
  <si>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</si>
  <si>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</si>
  <si>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</si>
  <si>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</si>
  <si>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</si>
  <si>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</si>
  <si>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</si>
  <si>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</si>
  <si>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</si>
  <si>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</si>
  <si>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</si>
  <si>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</si>
  <si>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</si>
  <si>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</si>
  <si>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</si>
  <si>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</si>
  <si>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</si>
  <si>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</si>
  <si>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</si>
  <si>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</si>
  <si>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</si>
  <si>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</si>
  <si>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</si>
  <si>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</si>
  <si>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</si>
  <si>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</si>
  <si>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</si>
  <si>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</si>
  <si>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</si>
  <si>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</si>
  <si>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</si>
  <si>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</si>
  <si>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</si>
  <si>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</si>
  <si>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</si>
  <si>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</si>
  <si>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</si>
  <si>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</si>
  <si>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</si>
  <si>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</si>
  <si>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</si>
  <si>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</si>
  <si>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</si>
  <si>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</si>
  <si>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</si>
  <si>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</si>
  <si>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</si>
  <si>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</si>
  <si>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</si>
  <si>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</si>
  <si>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</si>
  <si>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</si>
  <si>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</si>
  <si>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</si>
  <si>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</si>
  <si>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</si>
  <si>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</si>
  <si>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</si>
  <si>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</si>
  <si>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</si>
  <si>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</si>
  <si>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</si>
  <si>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</si>
  <si>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</si>
  <si>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</si>
  <si>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</si>
  <si>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</si>
  <si>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</si>
  <si>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</si>
  <si>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</si>
  <si>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</si>
  <si>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</si>
  <si>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</si>
  <si>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</si>
  <si>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</si>
  <si>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</si>
  <si>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</si>
  <si>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</si>
  <si>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</si>
  <si>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</si>
  <si>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</si>
  <si>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</si>
  <si>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</si>
  <si>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</si>
  <si>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</si>
  <si>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</si>
  <si>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</si>
  <si>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</si>
  <si>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</si>
  <si>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</si>
  <si>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</si>
  <si>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</si>
  <si>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</si>
  <si>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</si>
  <si>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</si>
  <si>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</si>
  <si>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</si>
  <si>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</si>
  <si>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</si>
  <si>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</si>
  <si>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</si>
  <si>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</si>
  <si>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</si>
  <si>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</si>
  <si>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</si>
  <si>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</si>
  <si>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</si>
  <si>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</si>
  <si>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</si>
  <si>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</si>
  <si>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</si>
  <si>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</si>
  <si>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</si>
  <si>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</si>
  <si>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</si>
  <si>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</si>
  <si>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</si>
  <si>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</si>
  <si>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</si>
  <si>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</si>
  <si>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</si>
  <si>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</si>
  <si>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</si>
  <si>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</si>
  <si>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</si>
  <si>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</si>
  <si>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</si>
  <si>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</si>
  <si>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</si>
  <si>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</si>
  <si>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</si>
  <si>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</si>
  <si>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</si>
  <si>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</si>
  <si>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</si>
  <si>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</si>
  <si>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</si>
  <si>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</si>
  <si>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</si>
  <si>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</si>
  <si>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</si>
  <si>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</si>
  <si>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</si>
  <si>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</si>
  <si>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</si>
  <si>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</si>
  <si>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</si>
  <si>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</si>
  <si>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</si>
  <si>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</si>
  <si>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</si>
  <si>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</si>
  <si>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</si>
  <si>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</si>
  <si>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</si>
  <si>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</si>
  <si>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</si>
  <si>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</si>
  <si>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</si>
  <si>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</si>
  <si>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</si>
  <si>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</si>
  <si>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</si>
  <si>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</si>
  <si>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</si>
  <si>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</si>
  <si>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</si>
  <si>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</si>
  <si>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</si>
  <si>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</si>
  <si>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</si>
  <si>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</si>
  <si>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</si>
  <si>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</si>
  <si>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</si>
  <si>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</si>
  <si>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</si>
  <si>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</si>
  <si>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</si>
  <si>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</si>
  <si>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</si>
  <si>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</si>
  <si>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</si>
  <si>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</si>
  <si>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</si>
  <si>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</si>
  <si>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</si>
  <si>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</si>
  <si>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</si>
  <si>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</si>
  <si>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</si>
  <si>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</si>
  <si>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</si>
  <si>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</si>
  <si>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</si>
  <si>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</si>
  <si>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</si>
  <si>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</si>
  <si>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</si>
  <si>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</si>
  <si>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</si>
  <si>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</si>
  <si>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</si>
  <si>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</si>
  <si>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</si>
  <si>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</si>
  <si>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</si>
  <si>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</si>
  <si>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</si>
  <si>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</si>
  <si>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</si>
  <si>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</si>
  <si>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</si>
  <si>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</si>
  <si>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</si>
  <si>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</si>
  <si>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</si>
  <si>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</si>
  <si>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</si>
  <si>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</si>
  <si>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</si>
  <si>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</si>
  <si>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</si>
  <si>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</si>
  <si>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</si>
  <si>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</si>
  <si>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</si>
  <si>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</si>
  <si>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</si>
  <si>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</si>
  <si>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</si>
  <si>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</si>
  <si>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</si>
  <si>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</si>
  <si>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</si>
  <si>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</si>
  <si>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</si>
  <si>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</si>
  <si>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</si>
  <si>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</si>
  <si>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</si>
  <si>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</si>
  <si>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</si>
  <si>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</si>
  <si>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</si>
  <si>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</si>
  <si>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</si>
  <si>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</si>
  <si>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</si>
  <si>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</si>
  <si>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</si>
  <si>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</si>
  <si>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</si>
  <si>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</si>
  <si>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</si>
  <si>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</si>
  <si>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</si>
  <si>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</si>
  <si>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</si>
  <si>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</si>
  <si>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</si>
  <si>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</si>
  <si>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</si>
  <si>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</si>
  <si>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</si>
  <si>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</si>
  <si>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</si>
  <si>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</si>
  <si>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</si>
  <si>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</si>
  <si>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</si>
  <si>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</si>
  <si>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</si>
  <si>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</si>
  <si>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</si>
  <si>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</si>
  <si>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</si>
  <si>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</si>
  <si>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</si>
  <si>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</si>
  <si>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</si>
  <si>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</si>
  <si>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</si>
  <si>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</si>
  <si>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</si>
  <si>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</si>
  <si>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</si>
  <si>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</si>
  <si>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</si>
  <si>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</si>
  <si>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</si>
  <si>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</si>
  <si>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</si>
  <si>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</si>
  <si>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</si>
  <si>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</si>
  <si>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</si>
  <si>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</si>
  <si>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</si>
  <si>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</si>
  <si>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</si>
  <si>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</si>
  <si>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</si>
  <si>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</si>
  <si>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</si>
  <si>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</si>
  <si>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</si>
  <si>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</si>
  <si>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</si>
  <si>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</si>
  <si>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</si>
  <si>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</si>
  <si>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</si>
  <si>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</si>
  <si>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</si>
  <si>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</si>
  <si>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</si>
  <si>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</si>
  <si>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</si>
  <si>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</si>
  <si>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</si>
  <si>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</si>
  <si>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</si>
  <si>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</si>
  <si>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</si>
  <si>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</si>
  <si>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</si>
  <si>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</si>
  <si>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</si>
  <si>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</si>
  <si>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</si>
  <si>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</si>
  <si>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</si>
  <si>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</si>
  <si>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</si>
  <si>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</si>
  <si>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</si>
  <si>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</si>
  <si>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</si>
  <si>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</si>
  <si>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</si>
  <si>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</si>
  <si>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</si>
  <si>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</si>
  <si>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</si>
  <si>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</si>
  <si>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</si>
  <si>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</si>
  <si>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</si>
  <si>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</si>
  <si>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</si>
  <si>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</si>
  <si>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</si>
  <si>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</si>
  <si>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</si>
  <si>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</si>
  <si>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</si>
  <si>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</si>
  <si>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</si>
  <si>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</si>
  <si>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</si>
  <si>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</si>
  <si>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</si>
  <si>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</si>
  <si>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</si>
  <si>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</si>
  <si>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</si>
  <si>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</si>
  <si>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</si>
  <si>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</si>
  <si>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</si>
  <si>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</si>
  <si>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</si>
  <si>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</si>
  <si>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</si>
  <si>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</si>
  <si>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</si>
  <si>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</si>
  <si>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</si>
  <si>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</si>
  <si>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</si>
  <si>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</si>
  <si>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</si>
  <si>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</si>
  <si>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</si>
  <si>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</si>
  <si>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</si>
  <si>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</si>
  <si>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</si>
  <si>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</si>
  <si>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</si>
  <si>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</si>
  <si>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</si>
  <si>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</si>
  <si>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</si>
  <si>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</si>
  <si>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</si>
  <si>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</si>
  <si>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</si>
  <si>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</si>
  <si>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</si>
  <si>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</si>
  <si>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</si>
  <si>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</si>
  <si>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</si>
  <si>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</si>
  <si>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</si>
  <si>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</si>
  <si>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</si>
  <si>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</si>
  <si>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</si>
  <si>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</si>
  <si>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</si>
  <si>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</si>
  <si>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</si>
  <si>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</si>
  <si>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</si>
  <si>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</si>
  <si>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</si>
  <si>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</si>
  <si>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</si>
  <si>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</si>
  <si>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</si>
  <si>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</si>
  <si>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</si>
  <si>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</si>
  <si>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</si>
  <si>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</si>
  <si>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</si>
  <si>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</si>
  <si>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</si>
  <si>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</si>
  <si>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</si>
  <si>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</si>
  <si>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</si>
  <si>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</si>
  <si>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</si>
  <si>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</si>
  <si>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</si>
  <si>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</si>
  <si>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</si>
  <si>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</si>
  <si>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</si>
  <si>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</si>
  <si>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</si>
  <si>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</si>
  <si>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</si>
  <si>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</si>
  <si>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</si>
  <si>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</si>
  <si>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</si>
  <si>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</si>
  <si>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</si>
  <si>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</si>
  <si>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</si>
  <si>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</si>
  <si>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</si>
  <si>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</si>
  <si>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</si>
  <si>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</si>
  <si>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</si>
  <si>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</si>
  <si>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</si>
  <si>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</si>
  <si>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</si>
  <si>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</si>
  <si>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</si>
  <si>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</si>
  <si>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</si>
  <si>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</si>
  <si>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</si>
  <si>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</si>
  <si>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</si>
  <si>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</si>
  <si>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</si>
  <si>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</si>
  <si>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</si>
  <si>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</si>
  <si>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</si>
  <si>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</si>
  <si>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</si>
  <si>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</si>
  <si>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</si>
  <si>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</si>
  <si>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</si>
  <si>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</si>
  <si>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</si>
  <si>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</si>
  <si>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</si>
  <si>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</si>
  <si>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</si>
  <si>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</si>
  <si>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</si>
  <si>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</si>
  <si>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</si>
  <si>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</si>
  <si>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</si>
  <si>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</si>
  <si>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</si>
  <si>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</si>
  <si>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</si>
  <si>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</si>
  <si>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</si>
  <si>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</si>
  <si>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</si>
  <si>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</si>
  <si>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</si>
  <si>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</si>
  <si>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</si>
  <si>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</si>
  <si>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</si>
  <si>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</si>
  <si>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</si>
  <si>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</si>
  <si>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</si>
  <si>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</si>
  <si>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</si>
  <si>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</si>
  <si>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</si>
  <si>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</si>
  <si>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</si>
  <si>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</si>
  <si>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</si>
  <si>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</si>
  <si>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</si>
  <si>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</si>
  <si>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</si>
  <si>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</si>
  <si>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</si>
  <si>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</si>
  <si>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</si>
  <si>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</si>
  <si>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</si>
  <si>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</si>
  <si>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</si>
  <si>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</si>
  <si>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</si>
  <si>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</si>
  <si>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</si>
  <si>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</si>
  <si>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</si>
  <si>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</si>
  <si>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</si>
  <si>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</si>
  <si>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</si>
  <si>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</si>
  <si>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</si>
  <si>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</si>
  <si>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</si>
  <si>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</si>
  <si>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</si>
  <si>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</si>
  <si>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</si>
  <si>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</si>
  <si>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</si>
  <si>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</si>
  <si>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</si>
  <si>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</si>
  <si>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</si>
  <si>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</si>
  <si>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</si>
  <si>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</si>
  <si>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</si>
  <si>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</si>
  <si>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</si>
  <si>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</si>
  <si>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</si>
  <si>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</si>
  <si>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</si>
  <si>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</si>
  <si>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</si>
  <si>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</si>
  <si>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</si>
  <si>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</si>
  <si>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</si>
  <si>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</si>
  <si>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</si>
  <si>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</si>
  <si>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</si>
  <si>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</si>
  <si>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</si>
  <si>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</si>
  <si>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</si>
  <si>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</si>
  <si>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</si>
  <si>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</si>
  <si>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</si>
  <si>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</si>
  <si>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</si>
  <si>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</si>
  <si>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</si>
  <si>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</si>
  <si>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</si>
  <si>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</si>
  <si>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</si>
  <si>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</si>
  <si>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</si>
  <si>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</si>
  <si>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</si>
  <si>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</si>
  <si>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</si>
  <si>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</si>
  <si>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</si>
  <si>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</si>
  <si>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</si>
  <si>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</si>
  <si>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</si>
  <si>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</si>
  <si>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</si>
  <si>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</si>
  <si>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</si>
  <si>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</si>
  <si>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</si>
  <si>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</si>
  <si>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</si>
  <si>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</si>
  <si>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</si>
  <si>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</si>
  <si>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</si>
  <si>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</si>
  <si>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</si>
  <si>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</si>
  <si>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</si>
  <si>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</si>
  <si>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</si>
  <si>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</si>
  <si>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</si>
  <si>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</si>
  <si>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</si>
  <si>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</si>
  <si>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</si>
  <si>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</si>
  <si>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</si>
  <si>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</si>
  <si>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</si>
  <si>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</si>
  <si>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</si>
  <si>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</si>
  <si>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</si>
  <si>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</si>
  <si>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</si>
  <si>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</si>
  <si>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</si>
  <si>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</si>
  <si>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</si>
  <si>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</si>
  <si>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</si>
  <si>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</si>
  <si>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</si>
  <si>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</si>
  <si>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</si>
  <si>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</si>
  <si>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</si>
  <si>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</si>
  <si>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</si>
  <si>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</si>
  <si>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</si>
  <si>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</si>
  <si>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</si>
  <si>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</si>
  <si>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</si>
  <si>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</si>
  <si>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</si>
  <si>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</si>
  <si>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</si>
  <si>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</si>
  <si>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</si>
  <si>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</si>
  <si>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</si>
  <si>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</si>
  <si>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</si>
  <si>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</si>
  <si>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</si>
  <si>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</si>
  <si>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</si>
  <si>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</si>
  <si>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</si>
  <si>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</si>
  <si>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</si>
  <si>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</si>
  <si>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</si>
  <si>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</si>
  <si>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</si>
  <si>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</si>
  <si>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</si>
  <si>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</si>
  <si>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</si>
  <si>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</si>
  <si>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</si>
  <si>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</si>
  <si>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</si>
  <si>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</si>
  <si>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</si>
  <si>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</si>
  <si>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</si>
  <si>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</si>
  <si>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</si>
  <si>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</si>
  <si>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</si>
  <si>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</si>
  <si>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</si>
  <si>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</si>
  <si>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</si>
  <si>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</si>
  <si>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</si>
  <si>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</si>
  <si>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</si>
  <si>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</si>
  <si>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</si>
  <si>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</si>
  <si>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</si>
  <si>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</si>
  <si>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</si>
  <si>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</si>
  <si>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</si>
  <si>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</si>
  <si>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</si>
  <si>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</si>
  <si>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</si>
  <si>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</si>
  <si>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</si>
  <si>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</si>
  <si>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</si>
  <si>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</si>
  <si>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</si>
  <si>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</si>
  <si>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</si>
  <si>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</si>
  <si>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</si>
  <si>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</si>
  <si>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</si>
  <si>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</si>
  <si>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</si>
  <si>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</si>
  <si>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</si>
  <si>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</si>
  <si>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</si>
  <si>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</si>
  <si>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</si>
  <si>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</si>
  <si>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</si>
  <si>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</si>
  <si>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</si>
  <si>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</si>
  <si>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</si>
  <si>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</si>
  <si>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</si>
  <si>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</si>
  <si>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</si>
  <si>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</si>
  <si>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</si>
  <si>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</si>
  <si>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</si>
  <si>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</si>
  <si>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</si>
  <si>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</si>
  <si>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</si>
  <si>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</si>
  <si>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</si>
  <si>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</si>
  <si>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</si>
  <si>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</si>
  <si>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</si>
  <si>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</si>
  <si>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</si>
  <si>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</si>
  <si>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</si>
  <si>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</si>
  <si>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</si>
  <si>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</si>
  <si>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</si>
  <si>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</si>
  <si>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</si>
  <si>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</si>
  <si>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</si>
  <si>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</si>
  <si>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</si>
  <si>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</si>
  <si>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</si>
  <si>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</si>
  <si>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</si>
  <si>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</si>
  <si>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</si>
  <si>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</si>
  <si>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</si>
  <si>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</si>
  <si>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</si>
  <si>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</si>
  <si>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</si>
  <si>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</si>
  <si>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</si>
  <si>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</si>
  <si>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</si>
  <si>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</si>
  <si>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</si>
  <si>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</si>
  <si>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</si>
  <si>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</si>
  <si>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</si>
  <si>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</si>
  <si>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</si>
  <si>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</si>
  <si>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</si>
  <si>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</si>
  <si>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</si>
  <si>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</si>
  <si>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</si>
  <si>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</si>
  <si>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</si>
  <si>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</si>
  <si>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</si>
  <si>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</si>
  <si>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</si>
  <si>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</si>
  <si>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</si>
  <si>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</si>
  <si>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</si>
  <si>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</si>
  <si>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</si>
  <si>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</si>
  <si>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</si>
  <si>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</si>
  <si>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</si>
  <si>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</si>
  <si>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</si>
  <si>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</si>
  <si>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</si>
  <si>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</si>
  <si>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</si>
  <si>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</si>
  <si>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</si>
  <si>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</si>
  <si>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</si>
  <si>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</si>
  <si>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</si>
  <si>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</si>
  <si>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</si>
  <si>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</si>
  <si>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</si>
  <si>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</si>
  <si>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</si>
  <si>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</si>
  <si>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</si>
  <si>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</si>
  <si>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</si>
  <si>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</si>
  <si>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</si>
  <si>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</si>
  <si>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</si>
  <si>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</si>
  <si>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</si>
  <si>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</si>
  <si>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</si>
  <si>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</si>
  <si>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</si>
  <si>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</si>
  <si>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</si>
  <si>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</si>
  <si>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</si>
  <si>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</si>
  <si>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</si>
  <si>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</si>
  <si>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</si>
  <si>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</si>
  <si>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</si>
  <si>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</si>
  <si>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</si>
  <si>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</si>
  <si>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</si>
  <si>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</si>
  <si>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</si>
  <si>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</si>
  <si>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</si>
  <si>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</si>
  <si>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</si>
  <si>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</si>
  <si>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</si>
  <si>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</si>
  <si>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</si>
  <si>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</si>
  <si>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</si>
  <si>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</si>
  <si>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</si>
  <si>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</si>
  <si>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</si>
  <si>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</si>
  <si>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</si>
  <si>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</si>
  <si>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</si>
  <si>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</si>
  <si>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</si>
  <si>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</si>
  <si>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</si>
  <si>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</si>
  <si>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</si>
  <si>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</si>
  <si>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</si>
  <si>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</si>
  <si>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</si>
  <si>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</si>
  <si>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</si>
  <si>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</si>
  <si>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</si>
  <si>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</si>
  <si>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</si>
  <si>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</si>
  <si>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</si>
  <si>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</si>
  <si>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</si>
  <si>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</si>
  <si>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</si>
  <si>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</si>
  <si>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</si>
  <si>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</si>
  <si>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</si>
  <si>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</si>
  <si>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</si>
  <si>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</si>
  <si>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</si>
  <si>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</si>
  <si>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</si>
  <si>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</si>
  <si>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</si>
  <si>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</si>
  <si>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</si>
  <si>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</si>
  <si>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</si>
  <si>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</si>
  <si>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</si>
  <si>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</si>
  <si>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</si>
  <si>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</si>
  <si>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</si>
  <si>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</si>
  <si>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</si>
  <si>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</si>
  <si>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</si>
  <si>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</si>
  <si>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</si>
  <si>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</si>
  <si>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</si>
  <si>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</si>
  <si>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</si>
  <si>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</si>
  <si>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</si>
  <si>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</si>
  <si>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</si>
  <si>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</si>
  <si>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</si>
  <si>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</si>
  <si>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</si>
  <si>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</si>
  <si>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</si>
  <si>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</si>
  <si>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</si>
  <si>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</si>
  <si>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</si>
  <si>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</si>
  <si>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</si>
  <si>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</si>
  <si>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</si>
  <si>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</si>
  <si>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</si>
  <si>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</si>
  <si>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</si>
  <si>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</si>
  <si>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</si>
  <si>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</si>
  <si>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</si>
  <si>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</si>
  <si>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</si>
  <si>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</si>
  <si>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</si>
  <si>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</si>
  <si>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</si>
  <si>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</si>
  <si>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</si>
  <si>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</si>
  <si>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</si>
  <si>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</si>
  <si>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</si>
  <si>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</si>
  <si>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</si>
  <si>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</si>
  <si>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</si>
  <si>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</si>
  <si>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</si>
  <si>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</si>
  <si>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</si>
  <si>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</si>
  <si>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</si>
  <si>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</si>
  <si>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</si>
  <si>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</si>
  <si>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</si>
  <si>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</si>
  <si>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</si>
  <si>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</si>
  <si>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</si>
  <si>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</si>
  <si>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</si>
  <si>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</si>
  <si>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</si>
  <si>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</si>
  <si>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</si>
  <si>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</si>
  <si>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</si>
  <si>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</si>
  <si>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</si>
  <si>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</si>
  <si>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</si>
  <si>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</si>
  <si>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</si>
  <si>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</si>
  <si>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</si>
  <si>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</si>
  <si>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</si>
  <si>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</si>
  <si>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</si>
  <si>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</si>
  <si>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</si>
  <si>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</si>
  <si>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</si>
  <si>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</si>
  <si>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</si>
  <si>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</si>
  <si>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</si>
  <si>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</si>
  <si>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</si>
  <si>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</si>
  <si>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</si>
  <si>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</si>
  <si>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</si>
  <si>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</si>
  <si>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</si>
  <si>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</si>
  <si>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</si>
  <si>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</si>
  <si>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</si>
  <si>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</si>
  <si>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</si>
  <si>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</si>
  <si>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</si>
  <si>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</si>
  <si>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</si>
  <si>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</si>
  <si>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</si>
  <si>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</si>
  <si>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</si>
  <si>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</si>
  <si>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</si>
  <si>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</si>
  <si>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</si>
  <si>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</si>
  <si>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</si>
  <si>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</si>
  <si>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</si>
  <si>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</si>
  <si>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</si>
  <si>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</si>
  <si>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</si>
  <si>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</si>
  <si>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</si>
  <si>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</si>
  <si>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</si>
  <si>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</si>
  <si>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</si>
  <si>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</si>
  <si>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</si>
  <si>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</si>
  <si>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</si>
  <si>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</si>
  <si>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</si>
  <si>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</si>
  <si>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</si>
  <si>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</si>
  <si>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</si>
  <si>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</si>
  <si>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</si>
  <si>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</si>
  <si>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</si>
  <si>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</si>
  <si>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</si>
  <si>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</si>
  <si>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</si>
  <si>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</si>
  <si>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</si>
  <si>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</si>
  <si>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</si>
  <si>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</si>
  <si>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</si>
  <si>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</si>
  <si>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</si>
  <si>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</si>
  <si>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</si>
  <si>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</si>
  <si>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</si>
  <si>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</si>
  <si>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</si>
  <si>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</si>
  <si>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</si>
  <si>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</si>
  <si>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</si>
  <si>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</si>
  <si>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</si>
  <si>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</si>
  <si>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</si>
  <si>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</si>
  <si>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</si>
  <si>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</si>
  <si>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</si>
  <si>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</si>
  <si>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</si>
  <si>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</si>
  <si>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</si>
  <si>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</si>
  <si>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</si>
  <si>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</si>
  <si>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</si>
  <si>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</si>
  <si>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</si>
  <si>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</si>
  <si>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</si>
  <si>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</si>
  <si>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</si>
  <si>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</si>
  <si>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</si>
  <si>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</si>
  <si>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</si>
  <si>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</si>
  <si>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</si>
  <si>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</si>
  <si>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</si>
  <si>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</si>
  <si>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</si>
  <si>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</si>
  <si>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</si>
  <si>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</si>
  <si>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</si>
  <si>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</si>
  <si>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</si>
  <si>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</si>
  <si>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</si>
  <si>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</si>
  <si>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</si>
  <si>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</si>
  <si>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</si>
  <si>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</si>
  <si>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</si>
  <si>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</si>
  <si>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</si>
  <si>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</si>
  <si>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</si>
  <si>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</si>
  <si>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</si>
  <si>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</si>
  <si>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</si>
  <si>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</si>
  <si>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</si>
  <si>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</si>
  <si>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</si>
  <si>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</si>
  <si>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</si>
  <si>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</si>
  <si>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</si>
  <si>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</si>
  <si>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</si>
  <si>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</si>
  <si>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</si>
  <si>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</si>
  <si>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</si>
  <si>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</si>
  <si>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</si>
  <si>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</si>
  <si>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</si>
  <si>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</si>
  <si>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</si>
  <si>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</si>
  <si>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</si>
  <si>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</si>
  <si>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</si>
  <si>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</si>
  <si>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</si>
  <si>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</si>
  <si>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</si>
  <si>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</si>
  <si>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</si>
  <si>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</si>
  <si>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</si>
  <si>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</si>
  <si>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</si>
  <si>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</si>
  <si>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</si>
  <si>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</si>
  <si>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</si>
  <si>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</si>
  <si>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</si>
  <si>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</si>
  <si>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</si>
  <si>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</si>
  <si>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</si>
  <si>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</si>
  <si>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</si>
  <si>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</si>
  <si>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</si>
  <si>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</si>
  <si>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</si>
  <si>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</si>
  <si>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</si>
  <si>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</si>
  <si>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</si>
  <si>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</si>
  <si>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</si>
  <si>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</si>
  <si>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</si>
  <si>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</si>
  <si>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</si>
  <si>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</si>
  <si>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</si>
  <si>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</si>
  <si>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</si>
  <si>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</si>
  <si>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</si>
  <si>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</si>
  <si>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</si>
  <si>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</si>
  <si>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</si>
  <si>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</si>
  <si>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</si>
  <si>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</si>
  <si>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</si>
  <si>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</si>
  <si>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</si>
  <si>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</si>
  <si>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</si>
  <si>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</si>
  <si>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</si>
  <si>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</si>
  <si>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</si>
  <si>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</si>
  <si>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</si>
  <si>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</si>
  <si>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</si>
  <si>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</si>
  <si>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</si>
  <si>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</si>
  <si>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</si>
  <si>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</si>
  <si>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</si>
  <si>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</si>
  <si>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</si>
  <si>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</si>
  <si>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</si>
  <si>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</si>
  <si>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</si>
  <si>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</si>
  <si>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</si>
  <si>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</si>
  <si>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</si>
  <si>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</si>
  <si>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</si>
  <si>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</si>
  <si>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</si>
  <si>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</si>
  <si>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</si>
  <si>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</si>
  <si>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</si>
  <si>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</si>
  <si>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</si>
  <si>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</si>
  <si>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</si>
  <si>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</si>
  <si>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</si>
  <si>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</si>
  <si>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</si>
  <si>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</si>
  <si>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</si>
  <si>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</si>
  <si>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</si>
  <si>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</si>
  <si>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</si>
  <si>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</si>
  <si>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</si>
  <si>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</si>
  <si>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</si>
  <si>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</si>
  <si>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</si>
  <si>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</si>
  <si>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</si>
  <si>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</si>
  <si>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</si>
  <si>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</si>
  <si>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</si>
  <si>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</si>
  <si>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</si>
  <si>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</si>
  <si>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</si>
  <si>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</si>
  <si>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</si>
  <si>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</si>
  <si>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</si>
  <si>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</si>
  <si>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</si>
  <si>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</si>
  <si>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</si>
  <si>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</si>
  <si>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</si>
  <si>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</si>
  <si>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</si>
  <si>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</si>
  <si>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</si>
  <si>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</si>
  <si>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</si>
  <si>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</si>
  <si>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</si>
  <si>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</si>
  <si>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</si>
  <si>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</si>
  <si>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</si>
  <si>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</si>
  <si>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</si>
  <si>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</si>
  <si>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</si>
  <si>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</si>
  <si>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</si>
  <si>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</si>
  <si>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</si>
  <si>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</si>
  <si>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</si>
  <si>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</si>
  <si>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</si>
  <si>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</si>
  <si>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</si>
  <si>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</si>
  <si>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</si>
  <si>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</si>
  <si>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</si>
  <si>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</si>
  <si>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</si>
  <si>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</si>
  <si>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</si>
  <si>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</si>
  <si>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</si>
  <si>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</si>
  <si>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</si>
  <si>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</si>
  <si>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</si>
  <si>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</si>
  <si>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</si>
  <si>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</si>
  <si>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</si>
  <si>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</si>
  <si>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</si>
  <si>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</si>
  <si>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</si>
  <si>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</si>
  <si>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</si>
  <si>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</si>
  <si>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</si>
  <si>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</si>
  <si>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</si>
  <si>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</si>
  <si>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</si>
  <si>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</si>
  <si>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</si>
  <si>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</si>
  <si>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</si>
  <si>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</si>
  <si>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</si>
  <si>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</si>
  <si>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</si>
  <si>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</si>
  <si>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</si>
  <si>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</si>
  <si>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</si>
  <si>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</si>
  <si>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</si>
  <si>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</si>
  <si>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</si>
  <si>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</si>
  <si>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</si>
  <si>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</si>
  <si>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</si>
  <si>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</si>
  <si>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</si>
  <si>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</si>
  <si>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</si>
  <si>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</si>
  <si>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</si>
  <si>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</si>
  <si>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</si>
  <si>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</si>
  <si>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</si>
  <si>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</si>
  <si>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</si>
  <si>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</si>
  <si>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</si>
  <si>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</si>
  <si>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</si>
  <si>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</si>
  <si>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</si>
  <si>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</si>
  <si>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</si>
  <si>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</si>
  <si>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</si>
  <si>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</si>
  <si>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</si>
  <si>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</si>
  <si>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</si>
  <si>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</si>
  <si>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</si>
  <si>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</si>
  <si>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</si>
  <si>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</si>
  <si>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</si>
  <si>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</si>
  <si>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</si>
  <si>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</si>
  <si>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</si>
  <si>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</si>
  <si>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</si>
  <si>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</si>
  <si>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</si>
  <si>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</si>
  <si>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</si>
  <si>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</si>
  <si>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</si>
  <si>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</si>
  <si>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</si>
  <si>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</si>
  <si>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</si>
  <si>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</si>
  <si>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</si>
  <si>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</si>
  <si>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</si>
  <si>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</si>
  <si>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</si>
  <si>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</si>
  <si>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</si>
  <si>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</si>
  <si>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</si>
  <si>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</si>
  <si>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</si>
  <si>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</si>
  <si>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</si>
  <si>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</si>
  <si>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</si>
  <si>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</si>
  <si>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</si>
  <si>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</si>
  <si>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</si>
  <si>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</si>
  <si>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</si>
  <si>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</si>
  <si>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</si>
  <si>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</si>
  <si>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</si>
  <si>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</si>
  <si>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</si>
  <si>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</si>
  <si>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</si>
  <si>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</si>
  <si>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</si>
  <si>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</si>
  <si>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</si>
  <si>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</si>
  <si>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</si>
  <si>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</si>
  <si>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</si>
  <si>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</si>
  <si>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</si>
  <si>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</si>
  <si>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</si>
  <si>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</si>
  <si>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</si>
  <si>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</si>
  <si>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</si>
  <si>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</si>
  <si>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</si>
  <si>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</si>
  <si>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</si>
  <si>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</si>
  <si>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</si>
  <si>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</si>
  <si>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</si>
  <si>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</si>
  <si>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</si>
  <si>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</si>
  <si>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</si>
  <si>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</si>
  <si>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</si>
  <si>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</si>
  <si>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</si>
  <si>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</si>
  <si>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</si>
  <si>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</si>
  <si>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</si>
  <si>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</si>
  <si>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</si>
  <si>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</si>
  <si>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</si>
  <si>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</si>
  <si>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</si>
  <si>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</si>
  <si>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</si>
  <si>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</si>
  <si>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</si>
  <si>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</si>
  <si>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</si>
  <si>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</si>
  <si>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</si>
  <si>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</si>
  <si>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</si>
  <si>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</si>
  <si>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</si>
  <si>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</si>
  <si>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</si>
  <si>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</si>
  <si>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</si>
  <si>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</si>
  <si>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</si>
  <si>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</si>
  <si>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</si>
  <si>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</si>
  <si>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</si>
  <si>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</si>
  <si>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</si>
  <si>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</si>
  <si>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</si>
  <si>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</si>
  <si>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</si>
  <si>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</si>
  <si>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</si>
  <si>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</si>
  <si>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</si>
  <si>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</si>
  <si>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</si>
  <si>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</si>
  <si>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</si>
  <si>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</si>
  <si>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</si>
  <si>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</si>
  <si>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</si>
  <si>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</si>
  <si>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</si>
  <si>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</si>
  <si>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</si>
  <si>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</si>
  <si>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</si>
  <si>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</si>
  <si>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</si>
  <si>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</si>
  <si>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</si>
  <si>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</si>
  <si>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</si>
  <si>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</si>
  <si>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</si>
  <si>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</si>
  <si>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</si>
  <si>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</si>
  <si>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</si>
  <si>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</si>
  <si>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</si>
  <si>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</si>
  <si>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</si>
  <si>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</si>
  <si>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</si>
  <si>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</si>
  <si>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</si>
  <si>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</si>
  <si>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</si>
  <si>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</si>
  <si>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</si>
  <si>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</si>
  <si>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</si>
  <si>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</si>
  <si>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</si>
  <si>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</si>
  <si>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</si>
  <si>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</si>
  <si>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</si>
  <si>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</si>
  <si>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</si>
  <si>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</si>
  <si>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</si>
  <si>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</si>
  <si>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</si>
  <si>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</si>
  <si>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</si>
  <si>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</si>
  <si>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</si>
  <si>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</si>
  <si>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</si>
  <si>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</si>
  <si>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</si>
  <si>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</si>
  <si>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</si>
  <si>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</si>
  <si>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</si>
  <si>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</si>
  <si>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</si>
  <si>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</si>
  <si>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</si>
  <si>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</si>
  <si>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</si>
  <si>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</si>
  <si>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</si>
  <si>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</si>
  <si>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</si>
  <si>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</si>
  <si>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</si>
  <si>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</si>
  <si>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</si>
  <si>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</si>
  <si>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</si>
  <si>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</si>
  <si>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</si>
  <si>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</si>
  <si>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</si>
  <si>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</si>
  <si>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</si>
  <si>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</si>
  <si>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</si>
  <si>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</si>
  <si>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</si>
  <si>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</si>
  <si>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</si>
  <si>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</si>
  <si>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</si>
  <si>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</si>
  <si>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</si>
  <si>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</si>
  <si>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</si>
  <si>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</si>
  <si>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</si>
  <si>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</si>
  <si>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</si>
  <si>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</si>
  <si>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</si>
  <si>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</si>
  <si>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</si>
  <si>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</si>
  <si>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</si>
  <si>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</si>
  <si>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</si>
  <si>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</si>
  <si>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</si>
  <si>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</si>
  <si>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</si>
  <si>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</si>
  <si>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</si>
  <si>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</si>
  <si>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</si>
  <si>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</si>
  <si>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</si>
  <si>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</si>
  <si>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</si>
  <si>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</si>
  <si>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</si>
  <si>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</si>
  <si>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</si>
  <si>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</si>
  <si>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</si>
  <si>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</si>
  <si>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</si>
  <si>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</si>
  <si>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</si>
  <si>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</si>
  <si>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</si>
  <si>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</si>
  <si>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</si>
  <si>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</si>
  <si>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</si>
  <si>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</si>
  <si>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</si>
  <si>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</si>
  <si>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</si>
  <si>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</si>
  <si>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</si>
  <si>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</si>
  <si>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</si>
  <si>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</si>
  <si>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</si>
  <si>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</si>
  <si>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</si>
  <si>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</si>
  <si>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</si>
  <si>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</si>
  <si>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</si>
  <si>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</si>
  <si>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</si>
  <si>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</si>
  <si>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</si>
  <si>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</si>
  <si>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</si>
  <si>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</si>
  <si>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</si>
  <si>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</si>
  <si>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</si>
  <si>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</si>
  <si>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</si>
  <si>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</si>
  <si>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</si>
  <si>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</si>
  <si>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</si>
  <si>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</si>
  <si>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</si>
  <si>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</si>
  <si>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</si>
  <si>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</si>
  <si>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</si>
  <si>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</si>
  <si>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</si>
  <si>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</si>
  <si>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</si>
  <si>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</si>
  <si>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</si>
  <si>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</si>
  <si>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</si>
  <si>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</si>
  <si>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</si>
  <si>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</si>
  <si>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</si>
  <si>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</si>
  <si>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</si>
  <si>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</si>
  <si>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</si>
  <si>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</si>
  <si>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</si>
  <si>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</si>
  <si>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</si>
  <si>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</si>
  <si>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</si>
  <si>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</si>
  <si>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</si>
  <si>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</si>
  <si>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</si>
  <si>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</si>
  <si>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</si>
  <si>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</si>
  <si>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</si>
  <si>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</si>
  <si>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</si>
  <si>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</si>
  <si>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</si>
  <si>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</si>
  <si>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</si>
  <si>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</si>
  <si>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</si>
  <si>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</si>
  <si>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</si>
  <si>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</si>
  <si>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</si>
  <si>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</si>
  <si>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</si>
  <si>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</si>
  <si>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</si>
  <si>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</si>
  <si>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</si>
  <si>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</si>
  <si>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</si>
  <si>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</si>
  <si>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</si>
  <si>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</si>
  <si>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</si>
  <si>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</si>
  <si>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</si>
  <si>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</si>
  <si>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</si>
  <si>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</si>
  <si>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</si>
  <si>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</si>
  <si>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</si>
  <si>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</si>
  <si>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</si>
  <si>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</si>
  <si>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</si>
  <si>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</si>
  <si>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</si>
  <si>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</si>
  <si>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</si>
  <si>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</si>
  <si>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</si>
  <si>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</si>
  <si>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</si>
  <si>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</si>
  <si>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</si>
  <si>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</si>
  <si>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</si>
  <si>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</si>
  <si>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</si>
  <si>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</si>
  <si>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</si>
  <si>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</si>
  <si>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</si>
  <si>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</si>
  <si>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</si>
  <si>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</si>
  <si>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</si>
  <si>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</si>
  <si>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</si>
  <si>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</si>
  <si>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</si>
  <si>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</si>
  <si>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</si>
  <si>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</si>
  <si>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</si>
  <si>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</si>
  <si>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</si>
  <si>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</si>
  <si>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</si>
  <si>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</si>
  <si>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</si>
  <si>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</si>
  <si>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</si>
  <si>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</si>
  <si>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</si>
  <si>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</si>
  <si>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</si>
  <si>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</si>
  <si>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</si>
  <si>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</si>
  <si>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</si>
  <si>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</si>
  <si>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</si>
  <si>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</si>
  <si>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</si>
  <si>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</si>
  <si>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</si>
  <si>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</si>
  <si>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</si>
  <si>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</si>
  <si>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</si>
  <si>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</si>
  <si>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</si>
  <si>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</si>
  <si>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</si>
  <si>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</si>
  <si>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</si>
  <si>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</si>
  <si>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</si>
  <si>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</si>
  <si>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</si>
  <si>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</si>
  <si>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</si>
  <si>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</si>
  <si>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</si>
  <si>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</si>
  <si>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</si>
  <si>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</si>
  <si>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</si>
  <si>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</si>
  <si>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</si>
  <si>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</si>
  <si>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</si>
  <si>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</si>
  <si>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</si>
  <si>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</si>
  <si>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</si>
  <si>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</si>
  <si>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</si>
  <si>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</si>
  <si>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</si>
  <si>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</si>
  <si>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</si>
  <si>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</si>
  <si>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</si>
  <si>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</si>
  <si>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</si>
  <si>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</si>
  <si>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</si>
  <si>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</si>
  <si>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</si>
  <si>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</si>
  <si>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</si>
  <si>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</si>
  <si>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</si>
  <si>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</si>
  <si>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</si>
  <si>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</si>
  <si>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</si>
  <si>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</si>
  <si>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</si>
  <si>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</si>
  <si>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</si>
  <si>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</si>
  <si>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</si>
  <si>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</si>
  <si>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</si>
  <si>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</si>
  <si>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</si>
  <si>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</si>
  <si>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</si>
  <si>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</si>
  <si>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</si>
  <si>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</si>
  <si>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</si>
  <si>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</si>
  <si>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</si>
  <si>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</si>
  <si>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</si>
  <si>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</si>
  <si>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</si>
  <si>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</si>
  <si>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</si>
  <si>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</si>
  <si>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</si>
  <si>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</si>
  <si>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</si>
  <si>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</si>
  <si>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</si>
  <si>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</si>
  <si>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</si>
  <si>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</si>
  <si>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</si>
  <si>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</si>
  <si>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</si>
  <si>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</si>
  <si>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</si>
  <si>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</si>
  <si>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</si>
  <si>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</si>
  <si>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</si>
  <si>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</si>
  <si>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</si>
  <si>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</si>
  <si>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</si>
  <si>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</si>
  <si>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</si>
  <si>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</si>
  <si>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</si>
  <si>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</si>
  <si>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</si>
  <si>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</si>
  <si>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</si>
  <si>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</si>
  <si>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</si>
  <si>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</si>
  <si>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</si>
  <si>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</si>
  <si>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</si>
  <si>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</si>
  <si>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</si>
  <si>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</si>
  <si>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</si>
  <si>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</si>
  <si>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</si>
  <si>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</si>
  <si>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</si>
  <si>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</si>
  <si>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</si>
  <si>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</si>
  <si>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</si>
  <si>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</si>
  <si>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</si>
  <si>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</si>
  <si>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</si>
  <si>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</si>
  <si>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</si>
  <si>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</si>
  <si>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</si>
  <si>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</si>
  <si>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</si>
  <si>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</si>
  <si>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</si>
  <si>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</si>
  <si>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</si>
  <si>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</si>
  <si>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</si>
  <si>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</si>
  <si>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</si>
  <si>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</si>
  <si>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</si>
  <si>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</si>
  <si>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</si>
  <si>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</si>
  <si>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</si>
  <si>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</si>
  <si>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</si>
  <si>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</si>
  <si>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</si>
  <si>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</si>
  <si>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</si>
  <si>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</si>
  <si>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</si>
  <si>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</si>
  <si>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</si>
  <si>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</si>
  <si>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</si>
  <si>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</si>
  <si>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</si>
  <si>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</si>
  <si>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</si>
  <si>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</si>
  <si>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</si>
  <si>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</si>
  <si>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</si>
  <si>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</si>
  <si>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</si>
  <si>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</si>
  <si>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</si>
  <si>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</si>
  <si>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</si>
  <si>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</si>
  <si>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</si>
  <si>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</si>
  <si>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</si>
  <si>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</si>
  <si>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</si>
  <si>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</si>
  <si>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</si>
  <si>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</si>
  <si>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</si>
  <si>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</si>
  <si>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</si>
  <si>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</si>
  <si>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</si>
  <si>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</si>
  <si>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</si>
  <si>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</si>
  <si>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</si>
  <si>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</si>
  <si>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</si>
  <si>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</si>
  <si>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</si>
  <si>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</si>
  <si>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</si>
  <si>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</si>
  <si>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</si>
  <si>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</si>
  <si>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</si>
  <si>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</si>
  <si>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</si>
  <si>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</si>
  <si>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</si>
  <si>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</si>
  <si>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</si>
  <si>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</si>
  <si>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</si>
  <si>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</si>
  <si>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</si>
  <si>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</si>
  <si>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</si>
  <si>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</si>
  <si>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</si>
  <si>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</si>
  <si>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</si>
  <si>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</si>
  <si>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</si>
  <si>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</si>
  <si>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</si>
  <si>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</si>
  <si>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</si>
  <si>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</si>
  <si>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</si>
  <si>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</si>
  <si>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</si>
  <si>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</si>
  <si>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</si>
  <si>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</si>
  <si>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</si>
  <si>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</si>
  <si>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</si>
  <si>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</si>
  <si>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</si>
  <si>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</si>
  <si>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</si>
  <si>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</si>
  <si>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</si>
  <si>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</si>
  <si>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</si>
  <si>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</si>
  <si>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</si>
  <si>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</si>
  <si>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</si>
  <si>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</si>
  <si>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</si>
  <si>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</si>
  <si>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</si>
  <si>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</si>
  <si>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</si>
  <si>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</si>
  <si>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</si>
  <si>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</si>
  <si>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</si>
  <si>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</si>
  <si>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</si>
  <si>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</si>
  <si>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</si>
  <si>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</si>
  <si>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</si>
  <si>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</si>
  <si>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</si>
  <si>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</si>
  <si>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</si>
  <si>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</si>
  <si>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</si>
  <si>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</si>
  <si>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</si>
  <si>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</si>
  <si>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</si>
  <si>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</si>
  <si>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</si>
  <si>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</si>
  <si>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</si>
  <si>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</si>
  <si>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</si>
  <si>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</si>
  <si>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</si>
  <si>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</si>
  <si>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</si>
  <si>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</si>
  <si>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</si>
  <si>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</si>
  <si>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</si>
  <si>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</si>
  <si>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</si>
  <si>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</si>
  <si>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</si>
  <si>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</si>
  <si>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</si>
  <si>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</si>
  <si>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</si>
  <si>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</si>
  <si>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</si>
  <si>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</si>
  <si>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</si>
  <si>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</si>
  <si>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</si>
  <si>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</si>
  <si>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</si>
  <si>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</si>
  <si>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</si>
  <si>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</si>
  <si>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</si>
  <si>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</si>
  <si>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</si>
  <si>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</si>
  <si>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</si>
  <si>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</si>
  <si>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</si>
  <si>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</si>
  <si>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</si>
  <si>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</si>
  <si>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</si>
  <si>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</si>
  <si>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</si>
  <si>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</si>
  <si>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</si>
  <si>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</si>
  <si>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</si>
  <si>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</si>
  <si>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</si>
  <si>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</si>
  <si>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</si>
  <si>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</si>
  <si>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</si>
  <si>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</si>
  <si>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</si>
  <si>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</si>
  <si>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</si>
  <si>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</si>
  <si>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</si>
  <si>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</si>
  <si>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</si>
  <si>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</si>
  <si>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</si>
  <si>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</si>
  <si>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</si>
  <si>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</si>
  <si>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</si>
  <si>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</si>
  <si>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</si>
  <si>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</si>
  <si>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</si>
  <si>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</si>
  <si>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</si>
  <si>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</si>
  <si>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</si>
  <si>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</si>
  <si>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</si>
  <si>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</si>
  <si>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</si>
  <si>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</si>
  <si>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</si>
  <si>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</si>
  <si>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</si>
  <si>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</si>
  <si>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</si>
  <si>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</si>
  <si>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</si>
  <si>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</si>
  <si>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</si>
  <si>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</si>
  <si>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</si>
  <si>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</si>
  <si>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</si>
  <si>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</si>
  <si>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</si>
  <si>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</si>
  <si>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</si>
  <si>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</si>
  <si>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</si>
  <si>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</si>
  <si>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</si>
  <si>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</si>
  <si>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</si>
  <si>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</si>
  <si>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</si>
  <si>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</si>
  <si>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</si>
  <si>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</si>
  <si>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</si>
  <si>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</si>
  <si>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</si>
  <si>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</si>
  <si>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</si>
  <si>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</si>
  <si>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</si>
  <si>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</si>
  <si>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</si>
  <si>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</si>
  <si>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</si>
  <si>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</si>
  <si>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</si>
  <si>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</si>
  <si>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</si>
  <si>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</si>
  <si>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</si>
  <si>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</si>
  <si>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</si>
  <si>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</si>
  <si>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</si>
  <si>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</si>
  <si>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</si>
  <si>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</si>
  <si>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</si>
  <si>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</si>
  <si>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</si>
  <si>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</si>
  <si>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</si>
  <si>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</si>
  <si>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</si>
  <si>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</si>
  <si>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</si>
  <si>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</si>
  <si>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</si>
  <si>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</si>
  <si>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</si>
  <si>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</si>
  <si>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</si>
  <si>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</si>
  <si>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</si>
  <si>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</si>
  <si>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</si>
  <si>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</si>
  <si>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</si>
  <si>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</si>
  <si>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</si>
  <si>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</si>
  <si>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</si>
  <si>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</si>
  <si>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</si>
  <si>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</si>
  <si>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</si>
  <si>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</si>
  <si>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</si>
  <si>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</si>
  <si>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</si>
  <si>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</si>
  <si>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</si>
  <si>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</si>
  <si>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</si>
  <si>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</si>
  <si>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</si>
  <si>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</si>
  <si>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</si>
  <si>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</si>
  <si>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</si>
  <si>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</si>
  <si>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</si>
  <si>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</si>
  <si>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</si>
  <si>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</si>
  <si>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</si>
  <si>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</si>
  <si>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</si>
  <si>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</si>
  <si>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</si>
  <si>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</si>
  <si>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</si>
  <si>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</si>
  <si>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</si>
  <si>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</si>
  <si>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</si>
  <si>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</si>
  <si>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</si>
  <si>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</si>
  <si>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</si>
  <si>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</si>
  <si>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</si>
  <si>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</si>
  <si>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</si>
  <si>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</si>
  <si>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</si>
  <si>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</si>
  <si>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</si>
  <si>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</si>
  <si>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</si>
  <si>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</si>
  <si>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</si>
  <si>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</si>
  <si>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</si>
  <si>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</si>
  <si>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</si>
  <si>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</si>
  <si>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</si>
  <si>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</si>
  <si>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</si>
  <si>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</si>
  <si>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</si>
  <si>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</si>
  <si>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</si>
  <si>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</si>
  <si>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</si>
  <si>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</si>
  <si>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</si>
  <si>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</si>
  <si>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</si>
  <si>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</si>
  <si>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</si>
  <si>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</si>
  <si>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</si>
  <si>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</si>
  <si>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</si>
  <si>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</si>
  <si>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</si>
  <si>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</si>
  <si>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</si>
  <si>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</si>
  <si>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</si>
  <si>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</si>
  <si>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</si>
  <si>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</si>
  <si>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</si>
  <si>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</si>
  <si>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</si>
  <si>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</si>
  <si>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</si>
  <si>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</si>
  <si>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</si>
  <si>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</si>
  <si>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</si>
  <si>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</si>
  <si>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</si>
  <si>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</si>
  <si>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</si>
  <si>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</si>
  <si>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</si>
  <si>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</si>
  <si>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</si>
  <si>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</si>
  <si>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</si>
  <si>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</si>
  <si>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</si>
  <si>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</si>
  <si>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</si>
  <si>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</si>
  <si>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</si>
  <si>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</si>
  <si>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</si>
  <si>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</si>
  <si>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</si>
  <si>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</si>
  <si>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</si>
  <si>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</si>
  <si>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</si>
  <si>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</si>
  <si>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</si>
  <si>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</si>
  <si>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</si>
  <si>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</si>
  <si>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</si>
  <si>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</si>
  <si>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</si>
  <si>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</si>
  <si>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</si>
  <si>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</si>
  <si>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</si>
  <si>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</si>
  <si>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</si>
  <si>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</si>
  <si>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</si>
  <si>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</si>
  <si>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</si>
  <si>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</si>
  <si>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</si>
  <si>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</si>
  <si>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</si>
  <si>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</si>
  <si>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</si>
  <si>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</si>
  <si>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</si>
  <si>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</si>
  <si>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</si>
  <si>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</si>
  <si>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</si>
  <si>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</si>
  <si>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</si>
  <si>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</si>
  <si>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</si>
  <si>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</si>
  <si>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</si>
  <si>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</si>
  <si>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</si>
  <si>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</si>
  <si>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</si>
  <si>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</si>
  <si>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</si>
  <si>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</si>
  <si>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</si>
  <si>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</si>
  <si>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</si>
  <si>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</si>
  <si>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</si>
  <si>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</si>
  <si>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</si>
  <si>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</si>
  <si>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</si>
  <si>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</si>
  <si>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</si>
  <si>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</si>
  <si>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</si>
  <si>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</si>
  <si>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</si>
  <si>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</si>
  <si>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</si>
  <si>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</si>
  <si>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</si>
  <si>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</si>
  <si>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</si>
  <si>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</si>
  <si>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</si>
  <si>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</si>
  <si>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</si>
  <si>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</si>
  <si>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</si>
  <si>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</si>
  <si>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</si>
  <si>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</si>
  <si>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</si>
  <si>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</si>
  <si>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</si>
  <si>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</si>
  <si>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</si>
  <si>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</si>
  <si>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</si>
  <si>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</si>
  <si>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</si>
  <si>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</si>
  <si>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</si>
  <si>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</si>
  <si>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</si>
  <si>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</si>
  <si>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</si>
  <si>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</si>
  <si>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</si>
  <si>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</si>
  <si>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</si>
  <si>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</si>
  <si>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</si>
  <si>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</si>
  <si>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</si>
  <si>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</si>
  <si>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</si>
  <si>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</si>
  <si>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</si>
  <si>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</si>
  <si>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</si>
  <si>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</si>
  <si>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</si>
  <si>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</si>
  <si>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</si>
  <si>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</si>
  <si>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</si>
  <si>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</si>
  <si>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</si>
  <si>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</si>
  <si>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</si>
  <si>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</si>
  <si>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</si>
  <si>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</si>
  <si>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</si>
  <si>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</si>
  <si>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</si>
  <si>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</si>
  <si>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</si>
  <si>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</si>
  <si>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</si>
  <si>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</si>
  <si>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</si>
  <si>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</si>
  <si>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</si>
  <si>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</si>
  <si>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</si>
  <si>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</si>
  <si>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</si>
  <si>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</si>
  <si>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</si>
  <si>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</si>
  <si>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</si>
  <si>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</si>
  <si>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</si>
  <si>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</si>
  <si>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</si>
  <si>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</si>
  <si>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</si>
  <si>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</si>
  <si>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</si>
  <si>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</si>
  <si>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</si>
  <si>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</si>
  <si>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</si>
  <si>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</si>
  <si>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</si>
  <si>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</si>
  <si>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</si>
  <si>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</si>
  <si>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</si>
  <si>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</si>
  <si>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</si>
  <si>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</si>
  <si>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</si>
  <si>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</si>
  <si>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</si>
  <si>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</si>
  <si>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</si>
  <si>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</si>
  <si>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</si>
  <si>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</si>
  <si>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</si>
  <si>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</si>
  <si>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</si>
  <si>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</si>
  <si>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</si>
  <si>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</si>
  <si>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</si>
  <si>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</si>
  <si>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</si>
  <si>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</si>
  <si>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</si>
  <si>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</si>
  <si>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</si>
  <si>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</si>
  <si>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</si>
  <si>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</si>
  <si>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</si>
  <si>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</si>
  <si>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</si>
  <si>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</si>
  <si>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</si>
  <si>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</si>
  <si>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</si>
  <si>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</si>
  <si>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</si>
  <si>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</si>
  <si>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</si>
  <si>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</si>
  <si>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</si>
  <si>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</si>
  <si>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</si>
  <si>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</si>
  <si>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</si>
  <si>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</si>
  <si>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</si>
  <si>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</si>
  <si>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</si>
  <si>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</si>
  <si>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</si>
  <si>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</si>
  <si>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</si>
  <si>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</si>
  <si>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</si>
  <si>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</si>
  <si>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</si>
  <si>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</si>
  <si>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</si>
  <si>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</si>
  <si>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</si>
  <si>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</si>
  <si>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</si>
  <si>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</si>
  <si>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</si>
  <si>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</si>
  <si>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</si>
  <si>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</si>
  <si>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</si>
  <si>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</si>
  <si>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</si>
  <si>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</si>
  <si>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</si>
  <si>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</si>
  <si>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</si>
  <si>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</si>
  <si>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</si>
  <si>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</si>
  <si>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</si>
  <si>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</si>
  <si>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</si>
  <si>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</si>
  <si>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</si>
  <si>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</si>
  <si>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</si>
  <si>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</si>
  <si>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</si>
  <si>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</si>
  <si>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</si>
  <si>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</si>
  <si>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</si>
  <si>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</si>
  <si>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</si>
  <si>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</si>
  <si>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</si>
  <si>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</si>
  <si>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</si>
  <si>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</si>
  <si>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</si>
  <si>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</si>
  <si>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</si>
  <si>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</si>
  <si>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</si>
  <si>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</si>
  <si>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</si>
  <si>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</si>
  <si>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</si>
  <si>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</si>
  <si>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</si>
  <si>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</si>
  <si>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</si>
  <si>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</si>
  <si>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</si>
  <si>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</si>
  <si>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</si>
  <si>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</si>
  <si>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</si>
  <si>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</si>
  <si>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</si>
  <si>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</si>
  <si>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</si>
  <si>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</si>
  <si>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</si>
  <si>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</si>
  <si>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</si>
  <si>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</si>
  <si>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</si>
  <si>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</si>
  <si>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</si>
  <si>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</si>
  <si>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</si>
  <si>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</si>
  <si>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</si>
  <si>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</si>
  <si>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</si>
  <si>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</si>
  <si>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</si>
  <si>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</si>
  <si>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</si>
  <si>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</si>
  <si>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</si>
  <si>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</si>
  <si>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</si>
  <si>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</si>
  <si>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</si>
  <si>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</si>
  <si>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</si>
  <si>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</si>
  <si>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</si>
  <si>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</si>
  <si>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</si>
  <si>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</si>
  <si>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</si>
  <si>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</si>
  <si>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</si>
  <si>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</si>
  <si>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</si>
  <si>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</si>
  <si>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</si>
  <si>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</si>
  <si>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</si>
  <si>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</si>
  <si>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</si>
  <si>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</si>
  <si>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</si>
  <si>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</si>
  <si>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</si>
  <si>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</si>
  <si>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</si>
  <si>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</si>
  <si>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</si>
  <si>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</si>
  <si>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</si>
  <si>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</si>
  <si>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</si>
  <si>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</si>
  <si>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</si>
  <si>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</si>
  <si>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</si>
  <si>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</si>
  <si>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</si>
  <si>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</si>
  <si>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</si>
  <si>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</si>
  <si>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</si>
  <si>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</si>
  <si>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</si>
  <si>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</si>
  <si>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</si>
  <si>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</si>
  <si>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</si>
  <si>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</si>
  <si>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</si>
  <si>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</si>
  <si>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</si>
  <si>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</si>
  <si>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</si>
  <si>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</si>
  <si>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</si>
  <si>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</si>
  <si>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</si>
  <si>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</si>
  <si>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</si>
  <si>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</si>
  <si>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</si>
  <si>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</si>
  <si>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</si>
  <si>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</si>
  <si>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</si>
  <si>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</si>
  <si>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</si>
  <si>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</si>
  <si>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</si>
  <si>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</si>
  <si>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</si>
  <si>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</si>
  <si>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</si>
  <si>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</si>
  <si>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</si>
  <si>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</si>
  <si>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</si>
  <si>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</si>
  <si>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</si>
  <si>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</si>
  <si>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</si>
  <si>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</si>
  <si>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</si>
  <si>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</si>
  <si>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</si>
  <si>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</si>
  <si>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</si>
  <si>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</si>
  <si>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</si>
  <si>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</si>
  <si>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</si>
  <si>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</si>
  <si>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</si>
  <si>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</si>
  <si>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</si>
  <si>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</si>
  <si>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</si>
  <si>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</si>
  <si>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</si>
  <si>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</si>
  <si>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</si>
  <si>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</si>
  <si>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</si>
  <si>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</si>
  <si>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</si>
  <si>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</si>
  <si>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</si>
  <si>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</si>
  <si>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</si>
  <si>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</si>
  <si>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</si>
  <si>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</si>
  <si>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</si>
  <si>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</si>
  <si>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</si>
  <si>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</si>
  <si>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</si>
  <si>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</si>
  <si>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</si>
  <si>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</si>
  <si>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</si>
  <si>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</si>
  <si>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</si>
  <si>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</si>
  <si>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</si>
  <si>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</si>
  <si>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</si>
  <si>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</si>
  <si>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</si>
  <si>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</si>
  <si>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</si>
  <si>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</si>
  <si>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</si>
  <si>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</si>
  <si>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</si>
  <si>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</si>
  <si>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</si>
  <si>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</si>
  <si>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</si>
  <si>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</si>
  <si>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</si>
  <si>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</si>
  <si>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</si>
  <si>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</si>
  <si>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</si>
  <si>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</si>
  <si>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</si>
  <si>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</si>
  <si>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</si>
  <si>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</si>
  <si>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</si>
  <si>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</si>
  <si>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</si>
  <si>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</si>
  <si>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</si>
  <si>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</si>
  <si>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</si>
  <si>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</si>
  <si>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</si>
  <si>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</si>
  <si>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</si>
  <si>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</si>
  <si>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</si>
  <si>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</si>
  <si>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</si>
  <si>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</si>
  <si>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</si>
  <si>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</si>
  <si>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</si>
  <si>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</si>
  <si>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</si>
  <si>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</si>
  <si>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</si>
  <si>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</si>
  <si>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</si>
  <si>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</si>
  <si>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</si>
  <si>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</si>
  <si>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</si>
  <si>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</si>
  <si>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</si>
  <si>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</si>
  <si>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</si>
  <si>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</si>
  <si>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</si>
  <si>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</si>
  <si>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</si>
  <si>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</si>
  <si>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</si>
  <si>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</si>
  <si>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</si>
  <si>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</si>
  <si>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</si>
  <si>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</si>
  <si>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</si>
  <si>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</si>
  <si>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</si>
  <si>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</si>
  <si>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</si>
  <si>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</si>
  <si>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</si>
  <si>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</si>
  <si>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</si>
  <si>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</si>
  <si>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</si>
  <si>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</si>
  <si>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</si>
  <si>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</si>
  <si>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</si>
  <si>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</si>
  <si>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</si>
  <si>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</si>
  <si>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</si>
  <si>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</si>
  <si>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</si>
  <si>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</si>
  <si>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</si>
  <si>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</si>
  <si>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</si>
  <si>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</si>
  <si>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</si>
  <si>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</si>
  <si>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</si>
  <si>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</si>
  <si>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</si>
  <si>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</si>
  <si>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</si>
  <si>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</si>
  <si>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</si>
  <si>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</si>
  <si>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</si>
  <si>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</si>
  <si>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</si>
  <si>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</si>
  <si>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</si>
  <si>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</si>
  <si>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</si>
  <si>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</si>
  <si>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</si>
  <si>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</si>
  <si>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</si>
  <si>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</si>
  <si>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</si>
  <si>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</si>
  <si>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</si>
  <si>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</si>
  <si>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</si>
  <si>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</si>
  <si>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</si>
  <si>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</si>
  <si>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</si>
  <si>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</si>
  <si>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</si>
  <si>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</si>
  <si>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</si>
  <si>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</si>
  <si>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</si>
  <si>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</si>
  <si>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</si>
  <si>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</si>
  <si>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</si>
  <si>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</si>
  <si>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</si>
  <si>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</si>
  <si>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</si>
  <si>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</si>
  <si>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</si>
  <si>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</si>
  <si>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</si>
  <si>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</si>
  <si>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</si>
  <si>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</si>
  <si>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</si>
  <si>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</si>
  <si>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</si>
  <si>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</si>
  <si>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</si>
  <si>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</si>
  <si>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</si>
  <si>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</si>
  <si>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</si>
  <si>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</si>
  <si>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</si>
  <si>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</si>
  <si>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</si>
  <si>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</si>
  <si>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</si>
  <si>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</si>
  <si>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</si>
  <si>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</si>
  <si>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</si>
  <si>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</si>
  <si>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</si>
  <si>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</si>
  <si>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</si>
  <si>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</si>
  <si>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</si>
  <si>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</si>
  <si>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</si>
  <si>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</si>
  <si>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</si>
  <si>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</si>
  <si>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</si>
  <si>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</si>
  <si>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</si>
  <si>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</si>
  <si>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</si>
  <si>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</si>
  <si>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</si>
  <si>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</si>
  <si>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</si>
  <si>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</si>
  <si>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</si>
  <si>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</si>
  <si>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</si>
  <si>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</si>
  <si>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</si>
  <si>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</si>
  <si>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</si>
  <si>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</si>
  <si>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</si>
  <si>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</si>
  <si>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</si>
  <si>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</si>
  <si>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</si>
  <si>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</si>
  <si>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</si>
  <si>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</si>
  <si>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</si>
  <si>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</si>
  <si>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</si>
  <si>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</si>
  <si>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</si>
  <si>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</si>
  <si>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</si>
  <si>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</si>
  <si>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</si>
  <si>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</si>
  <si>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</si>
  <si>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</si>
  <si>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</si>
  <si>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</si>
  <si>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</si>
  <si>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</si>
  <si>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</si>
  <si>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</si>
  <si>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</si>
  <si>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</si>
  <si>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</si>
  <si>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</si>
  <si>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</si>
  <si>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</si>
  <si>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</si>
  <si>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</si>
  <si>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</si>
  <si>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</si>
  <si>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</si>
  <si>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</si>
  <si>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</si>
  <si>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</si>
  <si>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</si>
  <si>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</si>
  <si>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</si>
  <si>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</si>
  <si>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</si>
  <si>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</si>
  <si>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</si>
  <si>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</si>
  <si>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</si>
  <si>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</si>
  <si>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</si>
  <si>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</si>
  <si>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</si>
  <si>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</si>
  <si>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</si>
  <si>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</si>
  <si>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</si>
  <si>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</si>
  <si>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</si>
  <si>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</si>
  <si>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</si>
  <si>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</si>
  <si>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</si>
  <si>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</si>
  <si>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</si>
  <si>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</si>
  <si>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</si>
  <si>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</si>
  <si>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</si>
  <si>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</si>
  <si>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</si>
  <si>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</si>
  <si>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</si>
  <si>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</si>
  <si>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</si>
  <si>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</si>
  <si>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</si>
  <si>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</si>
  <si>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</si>
  <si>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</si>
  <si>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</si>
  <si>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</si>
  <si>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</si>
  <si>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</si>
  <si>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</si>
  <si>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</si>
  <si>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</si>
  <si>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</si>
  <si>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</si>
  <si>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</si>
  <si>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</si>
  <si>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</si>
  <si>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</si>
  <si>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</si>
  <si>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</si>
  <si>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</si>
  <si>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</si>
  <si>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</si>
  <si>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</si>
  <si>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</si>
  <si>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</si>
  <si>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</si>
  <si>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</si>
  <si>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</si>
  <si>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</si>
  <si>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</si>
  <si>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</si>
  <si>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</si>
  <si>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</si>
  <si>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</si>
  <si>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</si>
  <si>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</si>
  <si>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</si>
  <si>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</si>
  <si>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</si>
  <si>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</si>
  <si>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</si>
  <si>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</si>
  <si>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</si>
  <si>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</si>
  <si>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</si>
  <si>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</si>
  <si>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</si>
  <si>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</si>
  <si>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</si>
  <si>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</si>
  <si>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</si>
  <si>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</si>
  <si>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</si>
  <si>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</si>
  <si>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</si>
  <si>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</si>
  <si>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</si>
  <si>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</si>
  <si>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</si>
  <si>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</si>
  <si>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</si>
  <si>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</si>
  <si>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</si>
  <si>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</si>
  <si>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</si>
  <si>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</si>
  <si>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</si>
  <si>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</si>
  <si>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</si>
  <si>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</si>
  <si>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</si>
  <si>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</si>
  <si>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</si>
  <si>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</si>
  <si>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</si>
  <si>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</si>
  <si>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</si>
  <si>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</si>
  <si>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</si>
  <si>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</si>
  <si>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</si>
  <si>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</si>
  <si>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</si>
  <si>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</si>
  <si>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</si>
  <si>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</si>
  <si>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</si>
  <si>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</si>
  <si>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</si>
  <si>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</si>
  <si>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</si>
  <si>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</si>
  <si>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</si>
  <si>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</si>
  <si>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</si>
  <si>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</si>
  <si>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</si>
  <si>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</si>
  <si>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</si>
  <si>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</si>
  <si>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</si>
  <si>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</si>
  <si>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</si>
  <si>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</si>
  <si>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</si>
  <si>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</si>
  <si>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</si>
  <si>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</si>
  <si>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</si>
  <si>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</si>
  <si>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</si>
  <si>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</si>
  <si>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</si>
  <si>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</si>
  <si>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</si>
  <si>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</si>
  <si>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</si>
  <si>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</si>
  <si>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</si>
  <si>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</si>
  <si>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</si>
  <si>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</si>
  <si>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</si>
  <si>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</si>
  <si>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</si>
  <si>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</si>
  <si>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</si>
  <si>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</si>
  <si>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</si>
  <si>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</si>
  <si>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</si>
  <si>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</si>
  <si>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</si>
  <si>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</si>
  <si>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</si>
  <si>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</si>
  <si>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</si>
  <si>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</si>
  <si>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</si>
  <si>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</si>
  <si>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</si>
  <si>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</si>
  <si>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</si>
  <si>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</si>
  <si>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</si>
  <si>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</si>
  <si>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</si>
  <si>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</si>
  <si>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</si>
  <si>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</si>
  <si>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</si>
  <si>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</si>
  <si>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</si>
  <si>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</si>
  <si>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</si>
  <si>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</si>
  <si>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</si>
  <si>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</si>
  <si>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</si>
  <si>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</si>
  <si>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</si>
  <si>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</si>
  <si>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</si>
  <si>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</si>
  <si>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</si>
  <si>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</si>
  <si>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</si>
  <si>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</si>
  <si>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</si>
  <si>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</si>
  <si>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</si>
  <si>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</si>
  <si>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</si>
  <si>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</si>
  <si>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</si>
  <si>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</si>
  <si>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</si>
  <si>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</si>
  <si>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</si>
  <si>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</si>
  <si>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</si>
  <si>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</si>
  <si>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</si>
  <si>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</si>
  <si>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</si>
  <si>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</si>
  <si>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</si>
  <si>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</si>
  <si>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</si>
  <si>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</si>
  <si>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</si>
  <si>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</si>
  <si>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</si>
  <si>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</si>
  <si>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</si>
  <si>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</si>
  <si>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</si>
  <si>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</si>
  <si>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</si>
  <si>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</si>
  <si>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</si>
  <si>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</si>
  <si>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</si>
  <si>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</si>
  <si>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</si>
  <si>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</si>
  <si>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</si>
  <si>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</si>
  <si>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</si>
  <si>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</si>
  <si>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</si>
  <si>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</si>
  <si>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</si>
  <si>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</si>
  <si>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</si>
  <si>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</si>
  <si>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</si>
  <si>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</si>
  <si>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</si>
  <si>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</si>
  <si>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</si>
  <si>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</si>
  <si>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</si>
  <si>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</si>
  <si>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</si>
  <si>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</si>
  <si>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</si>
  <si>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</si>
  <si>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</si>
  <si>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</si>
  <si>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</si>
  <si>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</si>
  <si>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</si>
  <si>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</si>
  <si>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</si>
  <si>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</si>
  <si>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</si>
  <si>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</si>
  <si>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</si>
  <si>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</si>
  <si>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</si>
  <si>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</si>
  <si>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</si>
  <si>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</si>
  <si>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</si>
  <si>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</si>
  <si>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</si>
  <si>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</si>
  <si>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</si>
  <si>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</si>
  <si>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</si>
  <si>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</si>
  <si>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</si>
  <si>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</si>
  <si>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</si>
  <si>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</si>
  <si>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</si>
  <si>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</si>
  <si>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</si>
  <si>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</si>
  <si>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</si>
  <si>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</si>
  <si>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</si>
  <si>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</si>
  <si>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</si>
  <si>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</si>
  <si>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</si>
  <si>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</si>
  <si>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</si>
  <si>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</si>
  <si>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</si>
  <si>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</si>
  <si>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</si>
  <si>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</si>
  <si>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</si>
  <si>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</si>
  <si>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</si>
  <si>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</si>
  <si>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</si>
  <si>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</si>
  <si>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</si>
  <si>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</si>
  <si>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</si>
  <si>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</si>
  <si>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</si>
  <si>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</si>
  <si>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</si>
  <si>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</si>
  <si>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</si>
  <si>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</si>
  <si>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</si>
  <si>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</si>
  <si>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</si>
  <si>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</si>
  <si>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</si>
  <si>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</si>
  <si>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</si>
  <si>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</si>
  <si>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</si>
  <si>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</si>
  <si>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</si>
  <si>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</si>
  <si>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</si>
  <si>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</si>
  <si>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</si>
  <si>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</si>
  <si>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</si>
  <si>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</si>
  <si>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</si>
  <si>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</si>
  <si>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</si>
  <si>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</si>
  <si>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</si>
  <si>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</si>
  <si>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</si>
  <si>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</si>
  <si>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</si>
  <si>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</si>
  <si>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</si>
  <si>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</si>
  <si>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</si>
  <si>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</si>
  <si>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</si>
  <si>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</si>
  <si>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</si>
  <si>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</si>
  <si>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</si>
  <si>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</si>
  <si>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</si>
  <si>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</si>
  <si>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</si>
  <si>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</si>
  <si>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</si>
  <si>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</si>
  <si>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</si>
  <si>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</si>
  <si>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</si>
  <si>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</si>
  <si>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</si>
  <si>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</si>
  <si>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</si>
  <si>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</si>
  <si>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</si>
  <si>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</si>
  <si>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</si>
  <si>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</si>
  <si>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</si>
  <si>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</si>
  <si>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</si>
  <si>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</si>
  <si>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</si>
  <si>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</si>
  <si>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</si>
  <si>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</si>
  <si>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</si>
  <si>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</si>
  <si>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</si>
  <si>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</si>
  <si>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</si>
  <si>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</si>
  <si>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</si>
  <si>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</si>
  <si>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</si>
  <si>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</si>
  <si>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</si>
  <si>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</si>
  <si>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</si>
  <si>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</si>
  <si>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</si>
  <si>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</si>
  <si>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</si>
  <si>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</si>
  <si>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</si>
  <si>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</si>
  <si>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</si>
  <si>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</si>
  <si>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</si>
  <si>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</si>
  <si>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</si>
  <si>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</si>
  <si>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</si>
  <si>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</si>
  <si>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</si>
  <si>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</si>
  <si>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</si>
  <si>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</si>
  <si>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</si>
  <si>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</si>
  <si>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</si>
  <si>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</si>
  <si>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</si>
  <si>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</si>
  <si>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</si>
  <si>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</si>
  <si>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</si>
  <si>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</si>
  <si>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</si>
  <si>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</si>
  <si>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</si>
  <si>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</si>
  <si>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</si>
  <si>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</si>
  <si>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</si>
  <si>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</si>
  <si>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</si>
  <si>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</si>
  <si>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</si>
  <si>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</si>
  <si>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</si>
  <si>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</si>
  <si>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</si>
  <si>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</si>
  <si>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</si>
  <si>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</si>
  <si>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</si>
  <si>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</si>
  <si>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</si>
  <si>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</si>
  <si>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</si>
  <si>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</si>
  <si>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</si>
  <si>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</si>
  <si>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</si>
  <si>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</si>
  <si>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</si>
  <si>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</si>
  <si>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</si>
  <si>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</si>
  <si>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</si>
  <si>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</si>
  <si>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</si>
  <si>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</si>
  <si>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</si>
  <si>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</si>
  <si>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</si>
  <si>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</si>
  <si>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</si>
  <si>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</si>
  <si>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</si>
  <si>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</si>
  <si>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</si>
  <si>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</si>
  <si>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</si>
  <si>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</si>
  <si>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</si>
  <si>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</si>
  <si>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</si>
  <si>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</si>
  <si>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</si>
  <si>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</si>
  <si>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</si>
  <si>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</si>
  <si>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</si>
  <si>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</si>
  <si>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</si>
  <si>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</si>
  <si>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</si>
  <si>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</si>
  <si>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</si>
  <si>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</si>
  <si>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</si>
  <si>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</si>
  <si>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</si>
  <si>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</si>
  <si>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</si>
  <si>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</si>
  <si>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</si>
  <si>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</si>
  <si>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</si>
  <si>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</si>
  <si>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</si>
  <si>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</si>
  <si>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</si>
  <si>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</si>
  <si>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</si>
  <si>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</si>
  <si>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</si>
  <si>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</si>
  <si>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</si>
  <si>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</si>
  <si>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</si>
  <si>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</si>
  <si>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</si>
  <si>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</si>
  <si>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</si>
  <si>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</si>
  <si>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</si>
  <si>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</si>
  <si>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</si>
  <si>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</si>
  <si>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</si>
  <si>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</si>
  <si>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</si>
  <si>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</si>
  <si>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</si>
  <si>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</si>
  <si>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</si>
  <si>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</si>
  <si>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</si>
  <si>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</si>
  <si>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</si>
  <si>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</si>
  <si>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</si>
  <si>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</si>
  <si>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</si>
  <si>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</si>
  <si>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</si>
  <si>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</si>
  <si>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</si>
  <si>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</si>
  <si>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</si>
  <si>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</si>
  <si>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</si>
  <si>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</si>
  <si>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</si>
  <si>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</si>
  <si>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</si>
  <si>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</si>
  <si>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</si>
  <si>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</si>
  <si>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</si>
  <si>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</si>
  <si>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</si>
  <si>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</si>
  <si>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</si>
  <si>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</si>
  <si>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</si>
  <si>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</si>
  <si>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</si>
  <si>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</si>
  <si>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</si>
  <si>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</si>
  <si>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</si>
  <si>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</si>
  <si>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</si>
  <si>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</si>
  <si>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</si>
  <si>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</si>
  <si>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</si>
  <si>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</si>
  <si>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</si>
  <si>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</si>
  <si>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</si>
  <si>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</si>
  <si>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</si>
  <si>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</si>
  <si>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</si>
  <si>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</si>
  <si>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</si>
  <si>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</si>
  <si>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</si>
  <si>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</si>
  <si>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</si>
  <si>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</si>
  <si>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</si>
  <si>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</si>
  <si>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</si>
  <si>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</si>
  <si>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</si>
  <si>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</si>
  <si>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</si>
  <si>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</si>
  <si>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</si>
  <si>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</si>
  <si>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</si>
  <si>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</si>
  <si>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</si>
  <si>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</si>
  <si>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</si>
  <si>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</si>
  <si>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</si>
  <si>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</si>
  <si>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</si>
  <si>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</si>
  <si>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</si>
  <si>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</si>
  <si>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</si>
  <si>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</si>
  <si>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</si>
  <si>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</si>
  <si>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</si>
  <si>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</si>
  <si>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</si>
  <si>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</si>
  <si>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</si>
  <si>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</si>
  <si>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</si>
  <si>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</si>
  <si>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</si>
  <si>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</si>
  <si>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</si>
  <si>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</si>
  <si>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</si>
  <si>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</si>
  <si>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</si>
  <si>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</si>
  <si>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</si>
  <si>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</si>
  <si>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</si>
  <si>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</si>
  <si>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</si>
  <si>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</si>
  <si>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</si>
  <si>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</si>
  <si>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</si>
  <si>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</si>
  <si>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</si>
  <si>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</si>
  <si>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</si>
  <si>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</si>
  <si>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</si>
  <si>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</si>
  <si>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</si>
  <si>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</si>
  <si>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</si>
  <si>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</si>
  <si>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</si>
  <si>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</si>
  <si>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</si>
  <si>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</si>
  <si>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</si>
  <si>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</si>
  <si>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</si>
  <si>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</si>
  <si>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</si>
  <si>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</si>
  <si>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</si>
  <si>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</si>
  <si>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</si>
  <si>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</si>
  <si>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</si>
  <si>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</si>
  <si>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</si>
  <si>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</si>
  <si>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</si>
  <si>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</si>
  <si>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</si>
  <si>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</si>
  <si>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</si>
  <si>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</si>
  <si>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</si>
  <si>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</si>
  <si>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</si>
  <si>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</si>
  <si>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</si>
  <si>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</si>
  <si>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</si>
  <si>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</si>
  <si>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</si>
  <si>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</si>
  <si>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</si>
  <si>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</si>
  <si>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</si>
  <si>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</si>
  <si>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</si>
  <si>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</si>
  <si>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</si>
  <si>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</si>
  <si>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</si>
  <si>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</si>
  <si>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</si>
  <si>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</si>
  <si>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</si>
  <si>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</si>
  <si>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</si>
  <si>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</si>
  <si>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</si>
  <si>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</si>
  <si>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</si>
  <si>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</si>
  <si>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</si>
  <si>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</si>
  <si>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</si>
  <si>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</si>
  <si>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</si>
  <si>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</si>
  <si>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</si>
  <si>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</si>
  <si>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</si>
  <si>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</si>
  <si>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</si>
  <si>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</si>
  <si>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</si>
  <si>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</si>
  <si>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</si>
  <si>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</si>
  <si>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</si>
  <si>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</si>
  <si>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</si>
  <si>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</si>
  <si>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</si>
  <si>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</si>
  <si>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</si>
  <si>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</si>
  <si>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</si>
  <si>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</si>
  <si>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</si>
  <si>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</si>
  <si>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</si>
  <si>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</si>
  <si>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</si>
  <si>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</si>
  <si>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</si>
  <si>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</si>
  <si>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</si>
  <si>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</si>
  <si>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</si>
  <si>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</si>
  <si>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</si>
  <si>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</si>
  <si>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</si>
  <si>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</si>
  <si>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</si>
  <si>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</si>
  <si>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</si>
  <si>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</si>
  <si>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</si>
  <si>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</si>
  <si>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</si>
  <si>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</si>
  <si>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</si>
  <si>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</si>
  <si>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</si>
  <si>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</si>
  <si>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</si>
  <si>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</si>
  <si>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</si>
  <si>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</si>
  <si>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</si>
  <si>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</si>
  <si>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</si>
  <si>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</si>
  <si>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</si>
  <si>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</si>
  <si>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</si>
  <si>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</si>
  <si>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</si>
  <si>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</si>
  <si>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</si>
  <si>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</si>
  <si>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</si>
  <si>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</si>
  <si>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</si>
  <si>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</si>
  <si>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</si>
  <si>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</si>
  <si>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</si>
  <si>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</si>
  <si>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</si>
  <si>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</si>
  <si>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</si>
  <si>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</si>
  <si>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</si>
  <si>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</si>
  <si>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</si>
  <si>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</si>
  <si>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</si>
  <si>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</si>
  <si>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</si>
  <si>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</si>
  <si>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</si>
  <si>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</si>
  <si>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</si>
  <si>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</si>
  <si>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</si>
  <si>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</si>
  <si>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</si>
  <si>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</si>
  <si>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</si>
  <si>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</si>
  <si>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</si>
  <si>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</si>
  <si>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</si>
  <si>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</si>
  <si>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</si>
  <si>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</si>
  <si>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</si>
  <si>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</si>
  <si>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</si>
  <si>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</si>
  <si>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</si>
  <si>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</si>
  <si>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</si>
  <si>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</si>
  <si>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</si>
  <si>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</si>
  <si>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</si>
  <si>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</si>
  <si>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</si>
  <si>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</si>
  <si>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</si>
  <si>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</si>
  <si>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</si>
  <si>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</si>
  <si>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</si>
  <si>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</si>
  <si>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</si>
  <si>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</si>
  <si>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</si>
  <si>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</si>
  <si>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</si>
  <si>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</si>
  <si>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</si>
  <si>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</si>
  <si>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</si>
  <si>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</si>
  <si>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</si>
  <si>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</si>
  <si>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</si>
  <si>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</si>
  <si>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</si>
  <si>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</si>
  <si>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</si>
  <si>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</si>
  <si>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</si>
  <si>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</si>
  <si>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</si>
  <si>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</si>
  <si>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</si>
  <si>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</si>
  <si>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</si>
  <si>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</si>
  <si>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</si>
  <si>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</si>
  <si>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</si>
  <si>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</si>
  <si>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</si>
  <si>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</si>
  <si>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</si>
  <si>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</si>
  <si>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</si>
  <si>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</si>
  <si>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</si>
  <si>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</si>
  <si>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</si>
  <si>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</si>
  <si>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</si>
  <si>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</si>
  <si>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</si>
  <si>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</si>
  <si>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</si>
  <si>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</si>
  <si>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</si>
  <si>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</si>
  <si>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</si>
  <si>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</si>
  <si>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</si>
  <si>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</si>
  <si>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</si>
  <si>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</si>
  <si>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</si>
  <si>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</si>
  <si>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</si>
  <si>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</si>
  <si>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</si>
  <si>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</si>
  <si>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</si>
  <si>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</si>
  <si>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</si>
  <si>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</si>
  <si>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</si>
  <si>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</si>
  <si>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</si>
  <si>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</si>
  <si>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</si>
  <si>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</si>
  <si>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</si>
  <si>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</si>
  <si>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</si>
  <si>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</si>
  <si>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</si>
  <si>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</si>
  <si>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</si>
  <si>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</si>
  <si>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</si>
  <si>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</si>
  <si>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</si>
  <si>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</si>
  <si>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</si>
  <si>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</si>
  <si>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</si>
  <si>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</si>
  <si>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</si>
  <si>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</si>
  <si>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</si>
  <si>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</si>
  <si>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</si>
  <si>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</si>
  <si>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</si>
  <si>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</si>
  <si>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</si>
  <si>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</si>
  <si>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</si>
  <si>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</si>
  <si>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</si>
  <si>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</si>
  <si>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</si>
  <si>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</si>
  <si>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</si>
  <si>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</si>
  <si>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</si>
  <si>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</si>
  <si>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</si>
  <si>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</si>
  <si>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</si>
  <si>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</si>
  <si>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</si>
  <si>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</si>
  <si>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</si>
  <si>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</si>
  <si>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</si>
  <si>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</si>
  <si>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</si>
  <si>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</si>
  <si>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</si>
  <si>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</si>
  <si>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</si>
  <si>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</si>
  <si>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</si>
  <si>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</si>
  <si>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</si>
  <si>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</si>
  <si>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</si>
  <si>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</si>
  <si>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</si>
  <si>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</si>
  <si>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</si>
  <si>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</si>
  <si>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</si>
  <si>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</si>
  <si>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</si>
  <si>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</si>
  <si>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</si>
  <si>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</si>
  <si>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</si>
  <si>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</si>
  <si>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</si>
  <si>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</si>
  <si>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</si>
  <si>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</si>
  <si>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</si>
  <si>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</si>
  <si>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</si>
  <si>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</si>
  <si>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</si>
  <si>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</si>
  <si>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</si>
  <si>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</si>
  <si>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</si>
  <si>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</si>
  <si>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</si>
  <si>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</si>
  <si>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</si>
  <si>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</si>
  <si>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</si>
  <si>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</si>
  <si>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</si>
  <si>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</si>
  <si>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</si>
  <si>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</si>
  <si>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</si>
  <si>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</si>
  <si>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</si>
  <si>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</si>
  <si>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</si>
  <si>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</si>
  <si>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</si>
  <si>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</si>
  <si>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</si>
  <si>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</si>
  <si>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</si>
  <si>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</si>
  <si>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</si>
  <si>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</si>
  <si>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</si>
  <si>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</si>
  <si>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</si>
  <si>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</si>
  <si>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</si>
  <si>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</si>
  <si>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</si>
  <si>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</si>
  <si>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</si>
  <si>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</si>
  <si>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</si>
  <si>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</si>
  <si>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</si>
  <si>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</si>
  <si>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</si>
  <si>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</si>
  <si>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</si>
  <si>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</si>
  <si>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</si>
  <si>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</si>
  <si>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</si>
  <si>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</si>
  <si>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</si>
  <si>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</si>
  <si>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</si>
  <si>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</si>
  <si>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</si>
  <si>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</si>
  <si>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</si>
  <si>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</si>
  <si>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</si>
  <si>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</si>
  <si>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</si>
  <si>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</si>
  <si>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</si>
  <si>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</si>
  <si>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</si>
  <si>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</si>
  <si>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</si>
  <si>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</si>
  <si>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</si>
  <si>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</si>
  <si>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</si>
  <si>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</si>
  <si>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</si>
  <si>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</si>
  <si>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</si>
  <si>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</si>
  <si>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</si>
  <si>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</si>
  <si>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</si>
  <si>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</si>
  <si>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</si>
  <si>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</si>
  <si>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</si>
  <si>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</si>
  <si>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</si>
  <si>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</si>
  <si>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</si>
  <si>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</si>
  <si>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</si>
  <si>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</si>
  <si>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</si>
  <si>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</si>
  <si>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</si>
  <si>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</si>
  <si>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</si>
  <si>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</si>
  <si>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</si>
  <si>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</si>
  <si>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</si>
  <si>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</si>
  <si>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</si>
  <si>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</si>
  <si>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</si>
  <si>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</si>
  <si>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</si>
  <si>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</si>
  <si>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</si>
  <si>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</si>
  <si>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</si>
  <si>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</si>
  <si>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</si>
  <si>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</si>
  <si>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</si>
  <si>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</si>
  <si>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</si>
  <si>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</si>
  <si>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</si>
  <si>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</si>
  <si>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</si>
  <si>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</si>
  <si>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</si>
  <si>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</si>
  <si>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</si>
  <si>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</si>
  <si>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</si>
  <si>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</si>
  <si>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</si>
  <si>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</si>
  <si>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</si>
  <si>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</si>
  <si>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</si>
  <si>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</si>
  <si>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</si>
  <si>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</si>
  <si>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</si>
  <si>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</si>
  <si>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</si>
  <si>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</si>
  <si>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</si>
  <si>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</si>
  <si>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</si>
  <si>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</si>
  <si>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</si>
  <si>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</si>
  <si>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</si>
  <si>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</si>
  <si>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</si>
  <si>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</si>
  <si>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</si>
  <si>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</si>
  <si>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</si>
  <si>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</si>
  <si>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</si>
  <si>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</si>
  <si>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</si>
  <si>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</si>
  <si>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</si>
  <si>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</si>
  <si>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</si>
  <si>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</si>
  <si>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</si>
  <si>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</si>
  <si>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</si>
  <si>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</si>
  <si>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</si>
  <si>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</si>
  <si>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</si>
  <si>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</si>
  <si>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</si>
  <si>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</si>
  <si>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</si>
  <si>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</si>
  <si>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</si>
  <si>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</si>
  <si>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</si>
  <si>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</si>
  <si>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</si>
  <si>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</si>
  <si>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</si>
  <si>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</si>
  <si>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</si>
  <si>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</si>
  <si>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</si>
  <si>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</si>
  <si>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</si>
  <si>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</si>
  <si>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</si>
  <si>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</si>
  <si>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</si>
  <si>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</si>
  <si>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</si>
  <si>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</si>
  <si>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</si>
  <si>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</si>
  <si>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</si>
  <si>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</si>
  <si>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</si>
  <si>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</si>
  <si>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</si>
  <si>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</si>
  <si>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</si>
  <si>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</si>
  <si>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</si>
  <si>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</si>
  <si>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</si>
  <si>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</si>
  <si>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</si>
  <si>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</si>
  <si>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</si>
  <si>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</si>
  <si>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</si>
  <si>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</si>
  <si>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</si>
  <si>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</si>
  <si>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</si>
  <si>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</si>
  <si>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</si>
  <si>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</si>
  <si>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</si>
  <si>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</si>
  <si>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</si>
  <si>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</si>
  <si>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</si>
  <si>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</si>
  <si>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</si>
  <si>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</si>
  <si>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</si>
  <si>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</si>
  <si>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</si>
  <si>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</si>
  <si>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</si>
  <si>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</si>
  <si>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</si>
  <si>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</si>
  <si>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</si>
  <si>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</si>
  <si>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</si>
  <si>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</si>
  <si>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</si>
  <si>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</si>
  <si>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</si>
  <si>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</si>
  <si>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</si>
  <si>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</si>
  <si>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</si>
  <si>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</si>
  <si>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</si>
  <si>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</si>
  <si>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</si>
  <si>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</si>
  <si>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</si>
  <si>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</si>
  <si>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</si>
  <si>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</si>
  <si>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</si>
  <si>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</si>
  <si>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</si>
  <si>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</si>
  <si>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</si>
  <si>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</si>
  <si>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</si>
  <si>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</si>
  <si>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</si>
  <si>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</si>
  <si>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</si>
  <si>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</si>
  <si>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</si>
  <si>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</si>
  <si>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</si>
  <si>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</si>
  <si>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</si>
  <si>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</si>
  <si>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</si>
  <si>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</si>
  <si>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</si>
  <si>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</si>
  <si>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</si>
  <si>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</si>
  <si>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</si>
  <si>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</si>
  <si>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</si>
  <si>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</si>
  <si>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</si>
  <si>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</si>
  <si>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</si>
  <si>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</si>
  <si>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</si>
  <si>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</si>
  <si>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</si>
  <si>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</si>
  <si>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</si>
  <si>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</si>
  <si>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</si>
  <si>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</si>
  <si>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</si>
  <si>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</si>
  <si>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</si>
  <si>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</si>
  <si>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</si>
  <si>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</si>
  <si>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</si>
  <si>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</si>
  <si>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</si>
  <si>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</si>
  <si>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</si>
  <si>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</si>
  <si>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</si>
  <si>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</si>
  <si>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</si>
  <si>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</si>
  <si>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</si>
  <si>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</si>
  <si>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</si>
  <si>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</si>
  <si>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</si>
  <si>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</si>
  <si>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</si>
  <si>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</si>
  <si>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</si>
  <si>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</si>
  <si>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</si>
  <si>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</si>
  <si>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</si>
  <si>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</si>
  <si>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</si>
  <si>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</si>
  <si>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</si>
  <si>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</si>
  <si>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</si>
  <si>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</si>
  <si>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</si>
  <si>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</si>
  <si>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</si>
  <si>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</si>
  <si>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</si>
  <si>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</si>
  <si>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</si>
  <si>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</si>
  <si>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</si>
  <si>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</si>
  <si>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</si>
  <si>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</si>
  <si>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</si>
  <si>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</si>
  <si>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</si>
  <si>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</si>
  <si>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</si>
  <si>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</si>
  <si>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</si>
  <si>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</si>
  <si>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</si>
  <si>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</si>
  <si>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</si>
  <si>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</si>
  <si>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</si>
  <si>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</si>
  <si>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</si>
  <si>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</si>
  <si>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</si>
  <si>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</si>
  <si>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</si>
  <si>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</si>
  <si>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</si>
  <si>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</si>
  <si>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</si>
  <si>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</si>
  <si>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</si>
  <si>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</si>
  <si>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</si>
  <si>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</si>
  <si>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</si>
  <si>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</si>
  <si>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</si>
  <si>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</si>
  <si>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</si>
  <si>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</si>
  <si>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</si>
  <si>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</si>
  <si>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</si>
  <si>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</si>
  <si>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</si>
  <si>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</si>
  <si>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</si>
  <si>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</si>
  <si>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</si>
  <si>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</si>
  <si>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</si>
  <si>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</si>
  <si>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</si>
  <si>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</si>
  <si>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</si>
  <si>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</si>
  <si>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</si>
  <si>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</si>
  <si>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</si>
  <si>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</si>
  <si>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</si>
  <si>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</si>
  <si>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</si>
  <si>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</si>
  <si>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</si>
  <si>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</si>
  <si>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</si>
  <si>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</si>
  <si>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</si>
  <si>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</si>
  <si>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</si>
  <si>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</si>
  <si>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</si>
  <si>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</si>
  <si>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</si>
  <si>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</si>
  <si>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</si>
  <si>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</si>
  <si>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</si>
  <si>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</si>
  <si>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</si>
  <si>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</si>
  <si>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</si>
  <si>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</si>
  <si>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</si>
  <si>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</si>
  <si>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</si>
  <si>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</si>
  <si>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</si>
  <si>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</si>
  <si>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</si>
  <si>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</si>
  <si>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</si>
  <si>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</si>
  <si>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</si>
  <si>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</si>
  <si>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</si>
  <si>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</si>
  <si>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</si>
  <si>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</si>
  <si>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</si>
  <si>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</si>
  <si>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</si>
  <si>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</si>
  <si>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</si>
  <si>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</si>
  <si>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</si>
  <si>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</si>
  <si>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</si>
  <si>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</si>
  <si>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</si>
  <si>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</si>
  <si>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</si>
  <si>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</si>
  <si>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</si>
  <si>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</si>
  <si>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</si>
  <si>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</si>
  <si>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</si>
  <si>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</si>
  <si>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</si>
  <si>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</si>
  <si>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</si>
  <si>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</si>
  <si>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</si>
  <si>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</si>
  <si>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</si>
  <si>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</si>
  <si>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</si>
  <si>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</si>
  <si>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</si>
  <si>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</si>
  <si>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</si>
  <si>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</si>
  <si>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</si>
  <si>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</si>
  <si>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</si>
  <si>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</si>
  <si>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</si>
  <si>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</si>
  <si>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</si>
  <si>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</si>
  <si>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</si>
  <si>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</si>
  <si>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</si>
  <si>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</si>
  <si>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</si>
  <si>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</si>
  <si>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</si>
  <si>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</si>
  <si>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</si>
  <si>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</si>
  <si>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</si>
  <si>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</si>
  <si>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</si>
  <si>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</si>
  <si>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</si>
  <si>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</si>
  <si>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</si>
  <si>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</si>
  <si>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</si>
  <si>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</si>
  <si>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</si>
  <si>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</si>
  <si>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</si>
  <si>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</si>
  <si>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</si>
  <si>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</si>
  <si>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</si>
  <si>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</si>
  <si>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</si>
  <si>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</si>
  <si>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</si>
  <si>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</si>
  <si>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</si>
  <si>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</si>
  <si>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</si>
  <si>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</si>
  <si>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</si>
  <si>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</si>
  <si>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</si>
  <si>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</si>
  <si>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</si>
  <si>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</si>
  <si>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</si>
  <si>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</si>
  <si>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</si>
  <si>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</si>
  <si>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</si>
  <si>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</si>
  <si>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</si>
  <si>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</si>
  <si>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</si>
  <si>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</si>
  <si>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</si>
  <si>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</si>
  <si>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</si>
  <si>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</si>
  <si>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</si>
  <si>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</si>
  <si>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</si>
  <si>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</si>
  <si>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</si>
  <si>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</si>
  <si>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</si>
  <si>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</si>
  <si>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</si>
  <si>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</si>
  <si>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</si>
  <si>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</si>
  <si>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</si>
  <si>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</si>
  <si>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</si>
  <si>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</si>
  <si>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</si>
  <si>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</si>
  <si>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</si>
  <si>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</si>
  <si>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</si>
  <si>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</si>
  <si>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</si>
  <si>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</si>
  <si>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</si>
  <si>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</si>
  <si>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</si>
  <si>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</si>
  <si>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</si>
  <si>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</si>
  <si>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</si>
  <si>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</si>
  <si>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</si>
  <si>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</si>
  <si>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</si>
  <si>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</si>
  <si>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</si>
  <si>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</si>
  <si>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</si>
  <si>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</si>
  <si>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</si>
  <si>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</si>
  <si>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</si>
  <si>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</si>
  <si>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</si>
  <si>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</si>
  <si>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</si>
  <si>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</si>
  <si>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</si>
  <si>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</si>
  <si>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</si>
  <si>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</si>
  <si>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</si>
  <si>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</si>
  <si>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</si>
  <si>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</si>
  <si>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</si>
  <si>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</si>
  <si>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</si>
  <si>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</si>
  <si>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</si>
  <si>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</si>
  <si>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</si>
  <si>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</si>
  <si>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</si>
  <si>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</si>
  <si>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</si>
  <si>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</si>
  <si>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</si>
  <si>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</si>
  <si>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</si>
  <si>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</si>
  <si>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</si>
  <si>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</si>
  <si>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</si>
  <si>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</si>
  <si>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</si>
  <si>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</si>
  <si>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</si>
  <si>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</si>
  <si>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</si>
  <si>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</si>
  <si>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</si>
  <si>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</si>
  <si>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</si>
  <si>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</si>
  <si>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</si>
  <si>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</si>
  <si>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</si>
  <si>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</si>
  <si>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</si>
  <si>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</si>
  <si>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</si>
  <si>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</si>
  <si>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</si>
  <si>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</si>
  <si>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</si>
  <si>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</si>
  <si>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</si>
  <si>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</si>
  <si>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</si>
  <si>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</si>
  <si>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</si>
  <si>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</si>
  <si>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</si>
  <si>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</si>
  <si>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</si>
  <si>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</si>
  <si>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</si>
  <si>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</si>
  <si>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</si>
  <si>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</si>
  <si>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</si>
  <si>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</si>
  <si>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</si>
  <si>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</si>
  <si>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</si>
  <si>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</si>
  <si>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</si>
  <si>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</si>
  <si>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</si>
  <si>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</si>
  <si>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</si>
  <si>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</si>
  <si>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</si>
  <si>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</si>
  <si>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</si>
  <si>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</si>
  <si>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</si>
  <si>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</si>
  <si>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</si>
  <si>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</si>
  <si>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</si>
  <si>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</si>
  <si>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</si>
  <si>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</si>
  <si>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</si>
  <si>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</si>
  <si>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</si>
  <si>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</si>
  <si>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</si>
  <si>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</si>
  <si>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</si>
  <si>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</si>
  <si>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</si>
  <si>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</si>
  <si>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</si>
  <si>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</si>
  <si>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</si>
  <si>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</si>
  <si>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</si>
  <si>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</si>
  <si>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</si>
  <si>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</si>
  <si>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</si>
  <si>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</si>
  <si>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</si>
  <si>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</si>
  <si>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</si>
  <si>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</si>
  <si>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</si>
  <si>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</si>
  <si>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</si>
  <si>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</si>
  <si>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</si>
  <si>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</si>
  <si>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</si>
  <si>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</si>
  <si>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</si>
  <si>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</si>
  <si>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</si>
  <si>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</si>
  <si>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</si>
  <si>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</si>
  <si>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</si>
  <si>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</si>
  <si>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</si>
  <si>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</si>
  <si>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</si>
  <si>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</si>
  <si>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</si>
  <si>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</si>
  <si>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</si>
  <si>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</si>
  <si>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</si>
  <si>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</si>
  <si>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</si>
  <si>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</si>
  <si>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</si>
  <si>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</si>
  <si>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</si>
  <si>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</si>
  <si>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</si>
  <si>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</si>
  <si>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</si>
  <si>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</si>
  <si>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</si>
  <si>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</si>
  <si>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</si>
  <si>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</si>
  <si>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</si>
  <si>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</si>
  <si>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</si>
  <si>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</si>
  <si>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</si>
  <si>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</si>
  <si>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</si>
  <si>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</si>
  <si>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</si>
  <si>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</si>
  <si>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</si>
  <si>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</si>
  <si>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</si>
  <si>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</si>
  <si>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</si>
  <si>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</si>
  <si>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</si>
  <si>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</si>
  <si>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</si>
  <si>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</si>
  <si>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</si>
  <si>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</si>
  <si>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</si>
  <si>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</si>
  <si>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</si>
  <si>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</si>
  <si>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</si>
  <si>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</si>
  <si>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</si>
  <si>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</si>
  <si>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</si>
  <si>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</si>
  <si>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</si>
  <si>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</si>
  <si>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</si>
  <si>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</si>
  <si>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</si>
  <si>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</si>
  <si>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</si>
  <si>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</si>
  <si>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</si>
  <si>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</si>
  <si>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</si>
  <si>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</si>
  <si>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</si>
  <si>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</si>
  <si>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</si>
  <si>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</si>
  <si>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</si>
  <si>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</si>
  <si>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</si>
  <si>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</si>
  <si>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</si>
  <si>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</si>
  <si>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</si>
  <si>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</si>
  <si>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</si>
  <si>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</si>
  <si>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</si>
  <si>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</si>
  <si>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</si>
  <si>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</si>
  <si>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</si>
  <si>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</si>
  <si>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</si>
  <si>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</si>
  <si>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</si>
  <si>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</si>
  <si>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</si>
  <si>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</si>
  <si>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</si>
  <si>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</si>
  <si>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</si>
  <si>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</si>
  <si>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</si>
  <si>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</si>
  <si>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</si>
  <si>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</si>
  <si>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</si>
  <si>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</si>
  <si>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</si>
  <si>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</si>
  <si>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</si>
  <si>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</si>
  <si>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</si>
  <si>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</si>
  <si>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</si>
  <si>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</si>
  <si>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</si>
  <si>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</si>
  <si>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</si>
  <si>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</si>
  <si>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</si>
  <si>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</si>
  <si>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</si>
  <si>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</si>
  <si>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</si>
  <si>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</si>
  <si>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</si>
  <si>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</si>
  <si>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</si>
  <si>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</si>
  <si>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</si>
  <si>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</si>
  <si>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</si>
  <si>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</si>
  <si>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</si>
  <si>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</si>
  <si>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</si>
  <si>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</si>
  <si>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</si>
  <si>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</si>
  <si>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</si>
  <si>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</si>
  <si>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</si>
  <si>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</si>
  <si>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</si>
  <si>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</si>
  <si>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</si>
  <si>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</si>
  <si>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</si>
  <si>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</si>
  <si>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</si>
  <si>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</si>
  <si>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</si>
  <si>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</si>
  <si>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</si>
  <si>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</si>
  <si>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</si>
  <si>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</si>
  <si>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</si>
  <si>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</si>
  <si>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</si>
  <si>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</si>
  <si>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</si>
  <si>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</si>
  <si>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</si>
  <si>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</si>
  <si>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</si>
  <si>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</si>
  <si>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</si>
  <si>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</si>
  <si>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</si>
  <si>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</si>
  <si>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</si>
  <si>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</si>
  <si>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</si>
  <si>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</si>
  <si>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</si>
  <si>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</si>
  <si>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</si>
  <si>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</si>
  <si>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</si>
  <si>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</si>
  <si>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</si>
  <si>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</si>
  <si>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</si>
  <si>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</si>
  <si>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</si>
  <si>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</si>
  <si>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</si>
  <si>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</si>
  <si>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</si>
  <si>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</si>
  <si>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</si>
  <si>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</si>
  <si>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</si>
  <si>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</si>
  <si>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</si>
  <si>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</si>
  <si>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</si>
  <si>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</si>
  <si>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</si>
  <si>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</si>
  <si>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</si>
  <si>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</si>
  <si>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</si>
  <si>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</si>
  <si>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</si>
  <si>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</si>
  <si>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</si>
  <si>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</si>
  <si>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</si>
  <si>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</si>
  <si>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</si>
  <si>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</si>
  <si>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</si>
  <si>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</si>
  <si>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</si>
  <si>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</si>
  <si>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</si>
  <si>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</si>
  <si>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</si>
  <si>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</si>
  <si>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</si>
  <si>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</si>
  <si>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</si>
  <si>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</si>
  <si>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</si>
  <si>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</si>
  <si>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</si>
  <si>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</si>
  <si>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</si>
  <si>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</si>
  <si>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</si>
  <si>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</si>
  <si>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</si>
  <si>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</si>
  <si>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</si>
  <si>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</si>
  <si>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</si>
  <si>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</si>
  <si>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</si>
  <si>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</si>
  <si>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</si>
  <si>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</si>
  <si>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</si>
  <si>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</si>
  <si>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</si>
  <si>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</si>
  <si>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</si>
  <si>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</si>
  <si>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</si>
  <si>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</si>
  <si>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</si>
  <si>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</si>
  <si>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</si>
  <si>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</si>
  <si>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</si>
  <si>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</si>
  <si>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</si>
  <si>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</si>
  <si>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</si>
  <si>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</si>
  <si>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</si>
  <si>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</si>
  <si>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</si>
  <si>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</si>
  <si>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</si>
  <si>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</si>
  <si>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</si>
  <si>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</si>
  <si>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</si>
  <si>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</si>
  <si>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</si>
  <si>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</si>
  <si>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</si>
  <si>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</si>
  <si>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</si>
  <si>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</si>
  <si>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</si>
  <si>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</si>
  <si>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</si>
  <si>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</si>
  <si>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</si>
  <si>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</si>
  <si>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</si>
  <si>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</si>
  <si>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</si>
  <si>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</si>
  <si>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</si>
  <si>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</si>
  <si>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</si>
  <si>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</si>
  <si>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</si>
  <si>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</si>
  <si>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</si>
  <si>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</si>
  <si>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</si>
  <si>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</si>
  <si>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</si>
  <si>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</si>
  <si>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</si>
  <si>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</si>
  <si>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</si>
  <si>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</si>
  <si>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</si>
  <si>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</si>
  <si>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</si>
  <si>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</si>
  <si>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</si>
  <si>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</si>
  <si>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</si>
  <si>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</si>
  <si>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</si>
  <si>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</si>
  <si>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</si>
  <si>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</si>
  <si>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</si>
  <si>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</si>
  <si>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</si>
  <si>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</si>
  <si>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</si>
  <si>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</si>
  <si>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</si>
  <si>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</si>
  <si>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</si>
  <si>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</si>
  <si>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</si>
  <si>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</si>
  <si>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</si>
  <si>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</si>
  <si>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</si>
  <si>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</si>
  <si>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</si>
  <si>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</si>
  <si>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</si>
  <si>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</si>
  <si>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</si>
  <si>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</si>
  <si>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</si>
  <si>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</si>
  <si>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</si>
  <si>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</si>
  <si>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</si>
  <si>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</si>
  <si>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</si>
  <si>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</si>
  <si>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</si>
  <si>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</si>
  <si>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</si>
  <si>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</si>
  <si>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</si>
  <si>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</si>
  <si>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</si>
  <si>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</si>
  <si>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</si>
  <si>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</si>
  <si>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</si>
  <si>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</si>
  <si>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</si>
  <si>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</si>
  <si>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</si>
  <si>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</si>
  <si>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</si>
  <si>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</si>
  <si>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</si>
  <si>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</si>
  <si>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</si>
  <si>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</si>
  <si>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</si>
  <si>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</si>
  <si>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</si>
  <si>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</si>
  <si>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</si>
  <si>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</si>
  <si>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</si>
  <si>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</si>
  <si>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</si>
  <si>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</si>
  <si>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</si>
  <si>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</si>
  <si>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</si>
  <si>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</si>
  <si>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</si>
  <si>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</si>
  <si>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</si>
  <si>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</si>
  <si>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</si>
  <si>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</si>
  <si>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</si>
  <si>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</si>
  <si>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</si>
  <si>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</si>
  <si>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</si>
  <si>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</si>
  <si>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</si>
  <si>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</si>
  <si>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</si>
  <si>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</si>
  <si>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</si>
  <si>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</si>
  <si>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</si>
  <si>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</si>
  <si>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</si>
  <si>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</si>
  <si>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</si>
  <si>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</si>
  <si>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</si>
  <si>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</si>
  <si>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</si>
  <si>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</si>
  <si>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</si>
  <si>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</si>
  <si>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</si>
  <si>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</si>
  <si>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</si>
  <si>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</si>
  <si>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</si>
  <si>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</si>
  <si>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</si>
  <si>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</si>
  <si>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</si>
  <si>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</si>
  <si>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</si>
  <si>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</si>
  <si>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</si>
  <si>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</si>
  <si>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</si>
  <si>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</si>
  <si>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</si>
  <si>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</si>
  <si>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</si>
  <si>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</si>
  <si>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</si>
  <si>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</si>
  <si>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</si>
  <si>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</si>
  <si>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</si>
  <si>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</si>
  <si>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</si>
  <si>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</si>
  <si>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</si>
  <si>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</si>
  <si>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</si>
  <si>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</si>
  <si>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</si>
  <si>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</si>
  <si>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</si>
  <si>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</si>
  <si>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</si>
  <si>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</si>
  <si>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</si>
  <si>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</si>
  <si>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</si>
  <si>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</si>
  <si>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</si>
  <si>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</si>
  <si>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</si>
  <si>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</si>
  <si>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</si>
  <si>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</si>
  <si>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</si>
  <si>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</si>
  <si>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</si>
  <si>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</si>
  <si>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</si>
  <si>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</si>
  <si>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</si>
  <si>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</si>
  <si>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</si>
  <si>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</si>
  <si>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</si>
  <si>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</si>
  <si>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</si>
  <si>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</si>
  <si>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</si>
  <si>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</si>
  <si>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</si>
  <si>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</si>
  <si>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</si>
  <si>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</si>
  <si>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</si>
  <si>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</si>
  <si>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</si>
  <si>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</si>
  <si>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</si>
  <si>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</si>
  <si>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</si>
  <si>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</si>
  <si>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</si>
  <si>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</si>
  <si>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</si>
  <si>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</si>
  <si>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</si>
  <si>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</si>
  <si>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</si>
  <si>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</si>
  <si>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</si>
  <si>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</si>
  <si>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</si>
  <si>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</si>
  <si>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</si>
  <si>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</si>
  <si>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</si>
  <si>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</si>
  <si>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</si>
  <si>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</si>
  <si>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</si>
  <si>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</si>
  <si>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</si>
  <si>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</si>
  <si>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</si>
  <si>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</si>
  <si>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</si>
  <si>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</si>
  <si>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</si>
  <si>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</si>
  <si>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</si>
  <si>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</si>
  <si>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</si>
  <si>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</si>
  <si>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</si>
  <si>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</si>
  <si>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</si>
  <si>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</si>
  <si>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</si>
  <si>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</si>
  <si>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</si>
  <si>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</si>
  <si>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</si>
  <si>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</si>
  <si>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</si>
  <si>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</si>
  <si>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</si>
  <si>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</si>
  <si>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</si>
  <si>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</si>
  <si>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</si>
  <si>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</si>
  <si>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</si>
  <si>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</si>
  <si>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</si>
  <si>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</si>
  <si>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</si>
  <si>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</si>
  <si>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</si>
  <si>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</si>
  <si>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</si>
  <si>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</si>
  <si>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</si>
  <si>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</si>
  <si>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</si>
  <si>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</si>
  <si>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</si>
  <si>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</si>
  <si>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</si>
  <si>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</si>
  <si>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</si>
  <si>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</si>
  <si>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</si>
  <si>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</si>
  <si>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</si>
  <si>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</si>
  <si>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</si>
  <si>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</si>
  <si>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</si>
  <si>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</si>
  <si>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</si>
  <si>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</si>
  <si>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</si>
  <si>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</si>
  <si>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</si>
  <si>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</si>
  <si>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</si>
  <si>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</si>
  <si>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</si>
  <si>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</si>
  <si>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</si>
  <si>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</si>
  <si>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</si>
  <si>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</si>
  <si>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</si>
  <si>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</si>
  <si>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</si>
  <si>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</si>
  <si>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</si>
  <si>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</si>
  <si>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</si>
  <si>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</si>
  <si>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</si>
  <si>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</si>
  <si>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</si>
  <si>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</si>
  <si>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</si>
  <si>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</si>
  <si>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</si>
  <si>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</si>
  <si>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</si>
  <si>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</si>
  <si>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</si>
  <si>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</si>
  <si>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</si>
  <si>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</si>
  <si>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</si>
  <si>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</si>
  <si>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</si>
  <si>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</si>
  <si>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</si>
  <si>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</si>
  <si>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</si>
  <si>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</si>
  <si>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</si>
  <si>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</si>
  <si>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</si>
  <si>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</si>
  <si>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</si>
  <si>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</si>
  <si>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</si>
  <si>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</si>
  <si>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</si>
  <si>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</si>
  <si>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</si>
  <si>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</si>
  <si>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</si>
  <si>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</si>
  <si>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</si>
  <si>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</si>
  <si>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</si>
  <si>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</si>
  <si>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</si>
  <si>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</si>
  <si>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</si>
  <si>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</si>
  <si>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</si>
  <si>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</si>
  <si>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</si>
  <si>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</si>
  <si>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</si>
  <si>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</si>
  <si>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</si>
  <si>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</si>
  <si>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</si>
  <si>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</si>
  <si>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</si>
  <si>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</si>
  <si>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</si>
  <si>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</si>
  <si>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</si>
  <si>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</si>
  <si>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</si>
  <si>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</si>
  <si>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</si>
  <si>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</si>
  <si>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</si>
  <si>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</si>
  <si>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</si>
  <si>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</si>
  <si>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</si>
  <si>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</si>
  <si>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</si>
  <si>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</si>
  <si>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</si>
  <si>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</si>
  <si>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</si>
  <si>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</si>
  <si>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</si>
  <si>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</si>
  <si>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</si>
  <si>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</si>
  <si>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</si>
  <si>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</si>
  <si>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</si>
  <si>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</si>
  <si>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</si>
  <si>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</si>
  <si>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</si>
  <si>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</si>
  <si>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</si>
  <si>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</si>
  <si>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</si>
  <si>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</si>
  <si>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</si>
  <si>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</si>
  <si>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</si>
  <si>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</si>
  <si>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</si>
  <si>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</si>
  <si>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</si>
  <si>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</si>
  <si>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</si>
  <si>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</si>
  <si>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</si>
  <si>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</si>
  <si>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</si>
  <si>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</si>
  <si>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</si>
  <si>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</si>
  <si>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</si>
  <si>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</si>
  <si>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</si>
  <si>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</si>
  <si>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</si>
  <si>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</si>
  <si>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</si>
  <si>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</si>
  <si>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</si>
  <si>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</si>
  <si>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</si>
  <si>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</si>
  <si>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</si>
  <si>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</si>
  <si>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</si>
  <si>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</si>
  <si>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</si>
  <si>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</si>
  <si>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</si>
  <si>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</si>
  <si>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</si>
  <si>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</si>
  <si>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</si>
  <si>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</si>
  <si>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</si>
  <si>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</si>
  <si>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</si>
  <si>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</si>
  <si>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</si>
  <si>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</si>
  <si>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</si>
  <si>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</si>
  <si>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</si>
  <si>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</si>
  <si>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</si>
  <si>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</si>
  <si>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</si>
  <si>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</si>
  <si>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</si>
  <si>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</si>
  <si>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</si>
  <si>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</si>
  <si>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</si>
  <si>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</si>
  <si>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</si>
  <si>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</si>
  <si>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</si>
  <si>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</si>
  <si>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</si>
  <si>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</si>
  <si>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</si>
  <si>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</si>
  <si>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</si>
  <si>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</si>
  <si>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</si>
  <si>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</si>
  <si>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</si>
  <si>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</si>
  <si>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</si>
  <si>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</si>
  <si>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</si>
  <si>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</si>
  <si>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</si>
  <si>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</si>
  <si>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</si>
  <si>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</si>
  <si>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</si>
  <si>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</si>
  <si>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</si>
  <si>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</si>
  <si>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</si>
  <si>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</si>
  <si>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</si>
  <si>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</si>
  <si>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</si>
  <si>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</si>
  <si>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</si>
  <si>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</si>
  <si>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</si>
  <si>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</si>
  <si>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</si>
  <si>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</si>
  <si>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</si>
  <si>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</si>
  <si>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</si>
  <si>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</si>
  <si>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</si>
  <si>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</si>
  <si>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</si>
  <si>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</si>
  <si>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</si>
  <si>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</si>
  <si>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</si>
  <si>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</si>
  <si>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</si>
  <si>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</si>
  <si>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</si>
  <si>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</si>
  <si>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</si>
  <si>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</si>
  <si>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</si>
  <si>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</si>
  <si>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</si>
  <si>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</si>
  <si>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</si>
  <si>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</si>
  <si>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</si>
  <si>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</si>
  <si>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</si>
  <si>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</si>
  <si>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</si>
  <si>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</si>
  <si>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</si>
  <si>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</si>
  <si>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</si>
  <si>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</si>
  <si>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</si>
  <si>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</si>
  <si>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</si>
  <si>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</si>
  <si>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</si>
  <si>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</si>
  <si>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</si>
  <si>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</si>
  <si>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</si>
  <si>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</si>
  <si>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</si>
  <si>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</si>
  <si>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</si>
  <si>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</si>
  <si>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</si>
  <si>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</si>
  <si>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</si>
  <si>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</si>
  <si>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</si>
  <si>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</si>
  <si>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</si>
  <si>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</si>
  <si>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</si>
  <si>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</si>
  <si>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</si>
  <si>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</si>
  <si>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</si>
  <si>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</si>
  <si>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</si>
  <si>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</si>
  <si>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</si>
  <si>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</si>
  <si>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</si>
  <si>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</si>
  <si>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</si>
  <si>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</si>
  <si>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</si>
  <si>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</si>
  <si>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</si>
  <si>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</si>
  <si>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</si>
  <si>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</si>
  <si>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</si>
  <si>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</si>
  <si>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</si>
  <si>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</si>
  <si>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</si>
  <si>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</si>
  <si>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</si>
  <si>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</si>
  <si>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</si>
  <si>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</si>
  <si>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</si>
  <si>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</si>
  <si>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</si>
  <si>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</si>
  <si>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</si>
  <si>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</si>
  <si>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</si>
  <si>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</si>
  <si>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</si>
  <si>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</si>
  <si>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</si>
  <si>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</si>
  <si>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</si>
  <si>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</si>
  <si>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</si>
  <si>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</si>
  <si>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</si>
  <si>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</si>
  <si>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</si>
  <si>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</si>
  <si>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</si>
  <si>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</si>
  <si>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</si>
  <si>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</si>
  <si>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</si>
  <si>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</si>
  <si>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</si>
  <si>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</si>
  <si>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</si>
  <si>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</si>
  <si>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</si>
  <si>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</si>
  <si>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</si>
  <si>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</si>
  <si>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</si>
  <si>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</si>
  <si>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</si>
  <si>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</si>
  <si>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</si>
  <si>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</si>
  <si>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</si>
  <si>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</si>
  <si>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</si>
  <si>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</si>
  <si>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</si>
  <si>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</si>
  <si>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</si>
  <si>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</si>
  <si>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</si>
  <si>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</si>
  <si>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</si>
  <si>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</si>
  <si>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</si>
  <si>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</si>
  <si>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</si>
  <si>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</si>
  <si>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</si>
  <si>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</si>
  <si>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</si>
  <si>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</si>
  <si>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</si>
  <si>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</si>
  <si>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</si>
  <si>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</si>
  <si>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</si>
  <si>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</si>
  <si>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</si>
  <si>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</si>
  <si>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</si>
  <si>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</si>
  <si>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</si>
  <si>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</si>
  <si>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</si>
  <si>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</si>
  <si>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</si>
  <si>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</si>
  <si>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</si>
  <si>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</si>
  <si>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</si>
  <si>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</si>
  <si>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</si>
  <si>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</si>
  <si>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</si>
  <si>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</si>
  <si>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</si>
  <si>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</si>
  <si>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</si>
  <si>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</si>
  <si>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</si>
  <si>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</si>
  <si>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</si>
  <si>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</si>
  <si>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</si>
  <si>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</si>
  <si>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</si>
  <si>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</si>
  <si>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</si>
  <si>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</si>
  <si>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</si>
  <si>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</si>
  <si>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</si>
  <si>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</si>
  <si>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</si>
  <si>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</si>
  <si>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</si>
  <si>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</si>
  <si>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</si>
  <si>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</si>
  <si>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</si>
  <si>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</si>
  <si>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</si>
  <si>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</si>
  <si>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</si>
  <si>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</si>
  <si>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</si>
  <si>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</si>
  <si>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</si>
  <si>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</si>
  <si>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</si>
  <si>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</si>
  <si>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</si>
  <si>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</si>
  <si>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</si>
  <si>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</si>
  <si>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</si>
  <si>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</si>
  <si>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</si>
  <si>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</si>
  <si>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</si>
  <si>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</si>
  <si>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</si>
  <si>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</si>
  <si>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</si>
  <si>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</si>
  <si>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</si>
  <si>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</si>
  <si>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</si>
  <si>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</si>
  <si>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</si>
  <si>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</si>
  <si>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</si>
  <si>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</si>
  <si>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</si>
  <si>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</si>
  <si>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</si>
  <si>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</si>
  <si>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</si>
  <si>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</si>
  <si>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</si>
  <si>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</si>
  <si>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</si>
  <si>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</si>
  <si>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</si>
  <si>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</si>
  <si>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</si>
  <si>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</si>
  <si>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</si>
  <si>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</si>
  <si>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</si>
  <si>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</si>
  <si>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</si>
  <si>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</si>
  <si>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</si>
  <si>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</si>
  <si>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</si>
  <si>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</si>
  <si>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</si>
  <si>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</si>
  <si>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</si>
  <si>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</si>
  <si>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</si>
  <si>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</si>
  <si>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</si>
  <si>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</si>
  <si>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</si>
  <si>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</si>
  <si>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</si>
  <si>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</si>
  <si>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</si>
  <si>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</si>
  <si>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</si>
  <si>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</si>
  <si>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</si>
  <si>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</si>
  <si>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</si>
  <si>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</si>
  <si>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</si>
  <si>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</si>
  <si>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</si>
  <si>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</si>
  <si>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</si>
  <si>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</si>
  <si>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</si>
  <si>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</si>
  <si>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</si>
  <si>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</si>
  <si>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</si>
  <si>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</si>
  <si>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</si>
  <si>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</si>
  <si>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</si>
  <si>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</si>
  <si>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</si>
  <si>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</si>
  <si>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</si>
  <si>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</si>
  <si>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</si>
  <si>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</si>
  <si>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</si>
  <si>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</si>
  <si>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</si>
  <si>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</si>
  <si>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</si>
  <si>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</si>
  <si>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</si>
  <si>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</si>
  <si>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</si>
  <si>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</si>
  <si>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</si>
  <si>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</si>
  <si>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</si>
  <si>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</si>
  <si>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</si>
  <si>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</si>
  <si>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</si>
  <si>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</si>
  <si>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</si>
  <si>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</si>
  <si>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</si>
  <si>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</si>
  <si>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</si>
  <si>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</si>
  <si>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</si>
  <si>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</si>
  <si>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</si>
  <si>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</si>
  <si>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</si>
  <si>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</si>
  <si>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</si>
  <si>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</si>
  <si>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</si>
  <si>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</si>
  <si>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</si>
  <si>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</si>
  <si>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</si>
  <si>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</si>
  <si>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</si>
  <si>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</si>
  <si>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</si>
  <si>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</si>
  <si>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</si>
  <si>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</si>
  <si>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</si>
  <si>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</si>
  <si>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</si>
  <si>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</si>
  <si>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</si>
  <si>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</si>
  <si>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</si>
  <si>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</si>
  <si>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</si>
  <si>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</si>
  <si>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</si>
  <si>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</si>
  <si>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</si>
  <si>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</si>
  <si>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</si>
  <si>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</si>
  <si>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</si>
  <si>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</si>
  <si>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</si>
  <si>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</si>
  <si>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</si>
  <si>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</si>
  <si>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</si>
  <si>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</si>
  <si>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</si>
  <si>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</si>
  <si>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</si>
  <si>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</si>
  <si>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</si>
  <si>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</si>
  <si>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</si>
  <si>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</si>
  <si>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</si>
  <si>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</si>
  <si>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</si>
  <si>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</si>
  <si>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</si>
  <si>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</si>
  <si>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</si>
  <si>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</si>
  <si>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</si>
  <si>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</si>
  <si>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</si>
  <si>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</si>
  <si>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</si>
  <si>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</si>
  <si>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</si>
  <si>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</si>
  <si>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</si>
  <si>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</si>
  <si>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</si>
  <si>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</si>
  <si>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</si>
  <si>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</si>
  <si>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</si>
  <si>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</si>
  <si>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</si>
  <si>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</si>
  <si>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</si>
  <si>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</si>
  <si>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</si>
  <si>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</si>
  <si>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</si>
  <si>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</si>
  <si>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</si>
  <si>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</si>
  <si>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</si>
  <si>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</si>
  <si>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</si>
  <si>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</si>
  <si>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</si>
  <si>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</si>
  <si>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</si>
  <si>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</si>
  <si>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</si>
  <si>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</si>
  <si>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</si>
  <si>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</si>
  <si>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</si>
  <si>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</si>
  <si>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</si>
  <si>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</si>
  <si>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</si>
  <si>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</si>
  <si>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</si>
  <si>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</si>
  <si>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</si>
  <si>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</si>
  <si>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</si>
  <si>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</si>
  <si>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</si>
  <si>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</si>
  <si>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</si>
  <si>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</si>
  <si>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</si>
  <si>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</si>
  <si>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</si>
  <si>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</si>
  <si>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</si>
  <si>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</si>
  <si>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</si>
  <si>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</si>
  <si>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</si>
  <si>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</si>
  <si>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</si>
  <si>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</si>
  <si>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</si>
  <si>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</si>
  <si>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</si>
  <si>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</si>
  <si>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</si>
  <si>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</si>
  <si>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</si>
  <si>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</si>
  <si>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</si>
  <si>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</si>
  <si>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</si>
  <si>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</si>
  <si>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</si>
  <si>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</si>
  <si>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</si>
  <si>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</si>
  <si>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</si>
  <si>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</si>
  <si>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</si>
  <si>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</si>
  <si>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</si>
  <si>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</si>
  <si>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</si>
  <si>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</si>
  <si>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</si>
  <si>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</si>
  <si>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</si>
  <si>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</si>
  <si>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</si>
  <si>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</si>
  <si>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</si>
  <si>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</si>
  <si>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</si>
  <si>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</si>
  <si>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</si>
  <si>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</si>
  <si>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</si>
  <si>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</si>
  <si>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</si>
  <si>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</si>
  <si>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</si>
  <si>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</si>
  <si>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</si>
  <si>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</si>
  <si>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</si>
  <si>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</si>
  <si>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</si>
  <si>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</si>
  <si>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</si>
  <si>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</si>
  <si>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</si>
  <si>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</si>
  <si>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</si>
  <si>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</si>
  <si>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</si>
  <si>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</si>
  <si>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</si>
  <si>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</si>
  <si>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</si>
  <si>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</si>
  <si>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</si>
  <si>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</si>
  <si>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</si>
  <si>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</si>
  <si>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</si>
  <si>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</si>
  <si>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</si>
  <si>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</si>
  <si>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</si>
  <si>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</si>
  <si>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</si>
  <si>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</si>
  <si>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</si>
  <si>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</si>
  <si>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</si>
  <si>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</si>
  <si>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</si>
  <si>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</si>
  <si>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</si>
  <si>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</si>
  <si>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</si>
  <si>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</si>
  <si>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</si>
  <si>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</si>
  <si>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</si>
  <si>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</si>
  <si>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</si>
  <si>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</si>
  <si>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</si>
  <si>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</si>
  <si>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</si>
  <si>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</si>
  <si>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</si>
  <si>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</si>
  <si>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</si>
  <si>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</si>
  <si>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</si>
  <si>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</si>
  <si>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</si>
  <si>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</si>
  <si>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</si>
  <si>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</si>
  <si>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</si>
  <si>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</si>
  <si>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</si>
  <si>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</si>
  <si>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</si>
  <si>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</si>
  <si>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</si>
  <si>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</si>
  <si>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</si>
  <si>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</si>
  <si>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</si>
  <si>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</si>
  <si>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</si>
  <si>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</si>
  <si>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</si>
  <si>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</si>
  <si>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</si>
  <si>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</si>
  <si>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</si>
  <si>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</si>
  <si>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</si>
  <si>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</si>
  <si>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</si>
  <si>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</si>
  <si>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</si>
  <si>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</si>
  <si>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</si>
  <si>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</si>
  <si>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</si>
  <si>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</si>
  <si>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</si>
  <si>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</si>
  <si>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</si>
  <si>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</si>
  <si>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</si>
  <si>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</si>
  <si>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</si>
  <si>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</si>
  <si>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</si>
  <si>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</si>
  <si>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</si>
  <si>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</si>
  <si>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</si>
  <si>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</si>
  <si>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</si>
  <si>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</si>
  <si>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</si>
  <si>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</si>
  <si>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</si>
  <si>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</si>
  <si>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</si>
  <si>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</si>
  <si>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</si>
  <si>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</si>
  <si>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</si>
  <si>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</si>
  <si>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</si>
  <si>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</si>
  <si>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</si>
  <si>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</si>
  <si>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</si>
  <si>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</si>
  <si>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</si>
  <si>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</si>
  <si>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</si>
  <si>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</si>
  <si>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</si>
  <si>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</si>
  <si>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</si>
  <si>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</si>
  <si>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</si>
  <si>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</si>
  <si>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</si>
  <si>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</si>
  <si>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</si>
  <si>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</si>
  <si>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</si>
  <si>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</si>
  <si>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</si>
  <si>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</si>
  <si>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</si>
  <si>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</si>
  <si>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</si>
  <si>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</si>
  <si>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</si>
  <si>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</si>
  <si>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</si>
  <si>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</si>
  <si>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</si>
  <si>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</si>
  <si>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</si>
  <si>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</si>
  <si>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</si>
  <si>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</si>
  <si>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</si>
  <si>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</si>
  <si>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</si>
  <si>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</si>
  <si>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</si>
  <si>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</si>
  <si>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</si>
  <si>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</si>
  <si>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</si>
  <si>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</si>
  <si>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</si>
  <si>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</si>
  <si>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</si>
  <si>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</si>
  <si>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</si>
  <si>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</si>
  <si>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</si>
  <si>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</si>
  <si>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</si>
  <si>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</si>
  <si>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</si>
  <si>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</si>
  <si>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</si>
  <si>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</si>
  <si>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</si>
  <si>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</si>
  <si>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</si>
  <si>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</si>
  <si>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</si>
  <si>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</si>
  <si>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</si>
  <si>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</si>
  <si>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</si>
  <si>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</si>
  <si>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</si>
  <si>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</si>
  <si>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</si>
  <si>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</si>
  <si>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</si>
  <si>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</si>
  <si>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</si>
  <si>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</si>
  <si>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</si>
  <si>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</si>
  <si>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</si>
  <si>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</si>
  <si>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</si>
  <si>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</si>
  <si>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</si>
  <si>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</si>
  <si>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</si>
  <si>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</si>
  <si>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</si>
  <si>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</si>
  <si>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</si>
  <si>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</si>
  <si>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</si>
  <si>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</si>
  <si>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</si>
  <si>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</si>
  <si>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</si>
  <si>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</si>
  <si>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</si>
  <si>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</si>
  <si>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</si>
  <si>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</si>
  <si>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</si>
  <si>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</si>
  <si>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</si>
  <si>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</si>
  <si>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</si>
  <si>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</si>
  <si>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</si>
  <si>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</si>
  <si>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</si>
  <si>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</si>
  <si>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</si>
  <si>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</si>
  <si>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</si>
  <si>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</si>
  <si>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</si>
  <si>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</si>
  <si>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</si>
  <si>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</si>
  <si>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</si>
  <si>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</si>
  <si>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</si>
  <si>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</si>
  <si>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</si>
  <si>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</si>
  <si>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</si>
  <si>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</si>
  <si>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</si>
  <si>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</si>
  <si>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</si>
  <si>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</si>
  <si>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</si>
  <si>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</si>
  <si>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</si>
  <si>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</si>
  <si>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</si>
  <si>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</si>
  <si>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</si>
  <si>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</si>
  <si>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</si>
  <si>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</si>
  <si>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</si>
  <si>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</si>
  <si>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</si>
  <si>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</si>
  <si>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</si>
  <si>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</si>
  <si>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</si>
  <si>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</si>
  <si>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</si>
  <si>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</si>
  <si>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</si>
  <si>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</si>
  <si>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</si>
  <si>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</si>
  <si>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</si>
  <si>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</si>
  <si>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</si>
  <si>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</si>
  <si>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</si>
  <si>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</si>
  <si>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</si>
  <si>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</si>
  <si>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</si>
  <si>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</si>
  <si>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</si>
  <si>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</si>
  <si>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</si>
  <si>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</si>
  <si>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</si>
  <si>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</si>
  <si>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</si>
  <si>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</si>
  <si>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</si>
  <si>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</si>
  <si>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</si>
  <si>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</si>
  <si>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</si>
  <si>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</si>
  <si>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</si>
  <si>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</si>
  <si>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</si>
  <si>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</si>
  <si>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</si>
  <si>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</si>
  <si>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</si>
  <si>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</si>
  <si>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</si>
  <si>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</si>
  <si>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</si>
  <si>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</si>
  <si>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</si>
  <si>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</si>
  <si>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</si>
  <si>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</si>
  <si>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</si>
  <si>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</si>
  <si>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</si>
  <si>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</si>
  <si>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</si>
  <si>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</si>
  <si>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</si>
  <si>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</si>
  <si>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</si>
  <si>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</si>
  <si>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</si>
  <si>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</si>
  <si>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</si>
  <si>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</si>
  <si>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</si>
  <si>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</si>
  <si>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</si>
  <si>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</si>
  <si>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</si>
  <si>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</si>
  <si>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</si>
  <si>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</si>
  <si>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</si>
  <si>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</si>
  <si>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</si>
  <si>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</si>
  <si>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</si>
  <si>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</si>
  <si>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</si>
  <si>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</si>
  <si>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</si>
  <si>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</si>
  <si>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</si>
  <si>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</si>
  <si>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</si>
  <si>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</si>
  <si>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</si>
  <si>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</si>
  <si>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</si>
  <si>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</si>
  <si>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</si>
  <si>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</si>
  <si>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</si>
  <si>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</si>
  <si>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</si>
  <si>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</si>
  <si>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</si>
  <si>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</si>
  <si>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</si>
  <si>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</si>
  <si>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</si>
  <si>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</si>
  <si>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</si>
  <si>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</si>
  <si>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</si>
  <si>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</si>
  <si>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</si>
  <si>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</si>
  <si>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</si>
  <si>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</si>
  <si>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</si>
  <si>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</si>
  <si>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</si>
  <si>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</si>
  <si>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</si>
  <si>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</si>
  <si>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</si>
  <si>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</si>
  <si>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</si>
  <si>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</si>
  <si>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</si>
  <si>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</si>
  <si>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</si>
  <si>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</si>
  <si>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</si>
  <si>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</si>
  <si>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</si>
  <si>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</si>
  <si>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</si>
  <si>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</si>
  <si>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</si>
  <si>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</si>
  <si>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</si>
  <si>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</si>
  <si>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</si>
  <si>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</si>
  <si>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</si>
  <si>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</si>
  <si>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</si>
  <si>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</si>
  <si>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</si>
  <si>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</si>
  <si>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</si>
  <si>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</si>
  <si>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</si>
  <si>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</si>
  <si>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</si>
  <si>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</si>
  <si>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</si>
  <si>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</si>
  <si>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</si>
  <si>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</si>
  <si>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</si>
  <si>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</si>
  <si>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</si>
  <si>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</si>
  <si>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</si>
  <si>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</si>
  <si>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</si>
  <si>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</si>
  <si>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</si>
  <si>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</si>
  <si>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</si>
  <si>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</si>
  <si>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</si>
  <si>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</si>
  <si>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</si>
  <si>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</si>
  <si>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</si>
  <si>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</si>
  <si>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</si>
  <si>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</si>
  <si>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</si>
  <si>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</si>
  <si>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</si>
  <si>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</si>
  <si>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</si>
  <si>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</si>
  <si>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</si>
  <si>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</si>
  <si>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</si>
  <si>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</si>
  <si>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</si>
  <si>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</si>
  <si>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</si>
  <si>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</si>
  <si>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</si>
  <si>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</si>
  <si>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</si>
  <si>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</si>
  <si>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</si>
  <si>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</si>
  <si>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</si>
  <si>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</si>
  <si>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</si>
  <si>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</si>
  <si>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</si>
  <si>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</si>
  <si>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</si>
  <si>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</si>
  <si>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</si>
  <si>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</si>
  <si>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</si>
  <si>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</si>
  <si>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</si>
  <si>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</si>
  <si>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</si>
  <si>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</si>
  <si>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</si>
  <si>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</si>
  <si>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</si>
  <si>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</si>
  <si>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</si>
  <si>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</si>
  <si>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</si>
  <si>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</si>
  <si>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</si>
  <si>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</si>
  <si>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</si>
  <si>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</si>
  <si>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</si>
  <si>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</si>
  <si>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</si>
  <si>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</si>
  <si>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</si>
  <si>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</si>
  <si>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</si>
  <si>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</si>
  <si>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</si>
  <si>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</si>
  <si>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</si>
  <si>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</si>
  <si>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</si>
  <si>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</si>
  <si>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</si>
  <si>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</si>
  <si>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</si>
  <si>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</si>
  <si>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</si>
  <si>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</si>
  <si>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</si>
  <si>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</si>
  <si>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</si>
  <si>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</si>
  <si>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</si>
  <si>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</si>
  <si>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</si>
  <si>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</si>
  <si>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</si>
  <si>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</si>
  <si>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</si>
  <si>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</si>
  <si>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</si>
  <si>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</si>
  <si>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</si>
  <si>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</si>
  <si>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</si>
  <si>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</si>
  <si>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</si>
  <si>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</si>
  <si>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</si>
  <si>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</si>
  <si>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</si>
  <si>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</si>
  <si>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</si>
  <si>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</si>
  <si>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</si>
  <si>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</si>
  <si>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</si>
  <si>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</si>
  <si>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</si>
  <si>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</si>
  <si>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</si>
  <si>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</si>
  <si>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</si>
  <si>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</si>
  <si>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</si>
  <si>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</si>
  <si>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</si>
  <si>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</si>
  <si>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</si>
  <si>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</si>
  <si>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</si>
  <si>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</si>
  <si>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</si>
  <si>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</si>
  <si>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</si>
  <si>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</si>
  <si>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</si>
  <si>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</si>
  <si>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</si>
  <si>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</si>
  <si>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</si>
  <si>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</si>
  <si>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</si>
  <si>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</si>
  <si>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</si>
  <si>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</si>
  <si>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</si>
  <si>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</si>
  <si>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</si>
  <si>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</si>
  <si>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</si>
  <si>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</si>
  <si>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</si>
  <si>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</si>
  <si>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</si>
  <si>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</si>
  <si>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</si>
  <si>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</si>
  <si>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</si>
  <si>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</si>
  <si>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</si>
  <si>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</si>
  <si>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</si>
  <si>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</si>
  <si>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</si>
  <si>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</si>
  <si>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</si>
  <si>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</si>
  <si>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</si>
  <si>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</si>
  <si>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</si>
  <si>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</si>
  <si>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</si>
  <si>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</si>
  <si>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</si>
  <si>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</si>
  <si>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</si>
  <si>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</si>
  <si>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</si>
  <si>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</si>
  <si>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</si>
  <si>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</si>
  <si>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</si>
  <si>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</si>
  <si>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</si>
  <si>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</si>
  <si>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</si>
  <si>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</si>
  <si>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</si>
  <si>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</si>
  <si>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</si>
  <si>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</si>
  <si>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</si>
  <si>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</si>
  <si>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</si>
  <si>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</si>
  <si>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</si>
  <si>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</si>
  <si>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</si>
  <si>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</si>
  <si>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</si>
  <si>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</si>
  <si>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</si>
  <si>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</si>
  <si>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</si>
  <si>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</si>
  <si>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</si>
  <si>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</si>
  <si>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</si>
  <si>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</si>
  <si>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</si>
  <si>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</si>
  <si>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</si>
  <si>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</si>
  <si>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</si>
  <si>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</si>
  <si>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</si>
  <si>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</si>
  <si>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</si>
  <si>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</si>
  <si>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</si>
  <si>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</si>
  <si>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</si>
  <si>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</si>
  <si>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</si>
  <si>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</si>
  <si>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</si>
  <si>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</si>
  <si>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</si>
  <si>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</si>
  <si>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</si>
  <si>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</si>
  <si>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</si>
  <si>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</si>
  <si>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</si>
  <si>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</si>
  <si>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</si>
  <si>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</si>
  <si>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</si>
  <si>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</si>
  <si>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</si>
  <si>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</si>
  <si>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</si>
  <si>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</si>
  <si>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</si>
  <si>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</si>
  <si>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</si>
  <si>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</si>
  <si>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</si>
  <si>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</si>
  <si>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</si>
  <si>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</si>
  <si>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</si>
  <si>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</si>
  <si>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</si>
  <si>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</si>
  <si>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</si>
  <si>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</si>
  <si>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</si>
  <si>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</si>
  <si>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</si>
  <si>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</si>
  <si>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</si>
  <si>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</si>
  <si>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</si>
  <si>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</si>
  <si>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</si>
  <si>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</si>
  <si>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</si>
  <si>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</si>
  <si>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</si>
  <si>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</si>
  <si>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</si>
  <si>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</si>
  <si>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</si>
  <si>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</si>
  <si>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</si>
  <si>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</si>
  <si>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</si>
  <si>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</si>
  <si>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</si>
  <si>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</si>
  <si>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</si>
  <si>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</si>
  <si>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</si>
  <si>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</si>
  <si>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</si>
  <si>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</si>
  <si>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</si>
  <si>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</si>
  <si>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</si>
  <si>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</si>
  <si>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</si>
  <si>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</si>
  <si>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</si>
  <si>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</si>
  <si>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</si>
  <si>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</si>
  <si>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</si>
  <si>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</si>
  <si>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</si>
  <si>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</si>
  <si>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</si>
  <si>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</si>
  <si>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</si>
  <si>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</si>
  <si>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</si>
  <si>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</si>
  <si>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</si>
  <si>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</si>
  <si>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</si>
  <si>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</si>
  <si>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</si>
  <si>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</si>
  <si>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</si>
  <si>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</si>
  <si>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</si>
  <si>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</si>
  <si>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</si>
  <si>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</si>
  <si>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</si>
  <si>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</si>
  <si>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</si>
  <si>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</si>
  <si>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</si>
  <si>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</si>
  <si>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</si>
  <si>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</si>
  <si>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</si>
  <si>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</si>
  <si>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</si>
  <si>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</si>
  <si>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</si>
  <si>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</si>
  <si>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</si>
  <si>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</si>
  <si>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</si>
  <si>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</si>
  <si>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</si>
  <si>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</si>
  <si>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</si>
  <si>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</si>
  <si>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</si>
  <si>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</si>
  <si>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</si>
  <si>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</si>
  <si>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</si>
  <si>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</si>
  <si>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</si>
  <si>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</si>
  <si>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</si>
  <si>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</si>
  <si>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</si>
  <si>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</si>
  <si>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</si>
  <si>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</si>
  <si>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</si>
  <si>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</si>
  <si>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</si>
  <si>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</si>
  <si>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</si>
  <si>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</si>
  <si>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</si>
  <si>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</si>
  <si>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</si>
  <si>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</si>
  <si>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</si>
  <si>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</si>
  <si>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</si>
  <si>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</si>
  <si>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</si>
  <si>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</si>
  <si>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</si>
  <si>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</si>
  <si>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</si>
  <si>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</si>
  <si>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</si>
  <si>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</si>
  <si>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</si>
  <si>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</si>
  <si>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</si>
  <si>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</si>
  <si>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</si>
  <si>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</si>
  <si>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</si>
  <si>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</si>
  <si>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</si>
  <si>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</si>
  <si>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</si>
  <si>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</si>
  <si>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</si>
  <si>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</si>
  <si>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</si>
  <si>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</si>
  <si>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</si>
  <si>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</si>
  <si>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</si>
  <si>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</si>
  <si>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</si>
  <si>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</si>
  <si>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</si>
  <si>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</si>
  <si>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</si>
  <si>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</si>
  <si>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</si>
  <si>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</si>
  <si>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</si>
  <si>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</si>
  <si>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</si>
  <si>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</si>
  <si>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</si>
  <si>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</si>
  <si>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</si>
  <si>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</si>
  <si>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</si>
  <si>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</si>
  <si>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</si>
  <si>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</si>
  <si>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</si>
  <si>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</si>
  <si>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</si>
  <si>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</si>
  <si>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</si>
  <si>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</si>
  <si>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</si>
  <si>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</si>
  <si>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</si>
  <si>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</si>
  <si>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</si>
  <si>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</si>
  <si>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</si>
  <si>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</si>
  <si>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</si>
  <si>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</si>
  <si>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</si>
  <si>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</si>
  <si>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</si>
  <si>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</si>
  <si>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</si>
  <si>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</si>
  <si>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</si>
  <si>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</si>
  <si>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</si>
  <si>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</si>
  <si>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</si>
  <si>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</si>
  <si>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</si>
  <si>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</si>
  <si>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</si>
  <si>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</si>
  <si>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</si>
  <si>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</si>
  <si>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</si>
  <si>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</si>
  <si>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</si>
  <si>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</si>
  <si>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</si>
  <si>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</si>
  <si>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</si>
  <si>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</si>
  <si>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</si>
  <si>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</si>
  <si>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</si>
  <si>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</si>
  <si>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</si>
  <si>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</si>
  <si>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</si>
  <si>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</si>
  <si>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</si>
  <si>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</si>
  <si>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</si>
  <si>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</si>
  <si>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</si>
  <si>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</si>
  <si>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</si>
  <si>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</si>
  <si>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</si>
  <si>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</si>
  <si>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</si>
  <si>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</si>
  <si>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</si>
  <si>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</si>
  <si>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</si>
  <si>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</si>
  <si>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</si>
  <si>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</si>
  <si>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</si>
  <si>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</si>
  <si>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</si>
  <si>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</si>
  <si>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</si>
  <si>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</si>
  <si>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</si>
  <si>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</si>
  <si>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</si>
  <si>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</si>
  <si>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</si>
  <si>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</si>
  <si>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</si>
  <si>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</si>
  <si>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</si>
  <si>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</si>
  <si>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</si>
  <si>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</si>
  <si>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</si>
  <si>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</si>
  <si>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</si>
  <si>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</si>
  <si>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</si>
  <si>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</si>
  <si>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</si>
  <si>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</si>
  <si>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</si>
  <si>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</si>
  <si>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</si>
  <si>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</si>
  <si>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</si>
  <si>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</si>
  <si>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</si>
  <si>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</si>
  <si>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</si>
  <si>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</si>
  <si>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</si>
  <si>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</si>
  <si>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</si>
  <si>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</si>
  <si>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</si>
  <si>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</si>
  <si>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</si>
  <si>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</si>
  <si>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</si>
  <si>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</si>
  <si>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</si>
  <si>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</si>
  <si>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</si>
  <si>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</si>
  <si>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</si>
  <si>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</si>
  <si>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</si>
  <si>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</si>
  <si>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</si>
  <si>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</si>
  <si>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</si>
  <si>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</si>
  <si>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</si>
  <si>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</si>
  <si>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</si>
  <si>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</si>
  <si>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</si>
  <si>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</si>
  <si>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</si>
  <si>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</si>
  <si>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</si>
  <si>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</si>
  <si>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</si>
  <si>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</si>
  <si>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</si>
  <si>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</si>
  <si>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</si>
  <si>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</si>
  <si>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</si>
  <si>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</si>
  <si>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</si>
  <si>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</si>
  <si>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</si>
  <si>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</si>
  <si>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</si>
  <si>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</si>
  <si>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</si>
  <si>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</si>
  <si>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</si>
  <si>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</si>
  <si>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</si>
  <si>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</si>
  <si>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</si>
  <si>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</si>
  <si>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</si>
  <si>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</si>
  <si>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</si>
  <si>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</si>
  <si>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</si>
  <si>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</si>
  <si>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</si>
  <si>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</si>
  <si>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</si>
  <si>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</si>
  <si>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</si>
  <si>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</si>
  <si>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</si>
  <si>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</si>
  <si>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</si>
  <si>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</si>
  <si>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</si>
  <si>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</si>
  <si>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</si>
  <si>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</si>
  <si>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</si>
  <si>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</si>
  <si>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</si>
  <si>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</si>
  <si>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</si>
  <si>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</si>
  <si>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</si>
  <si>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</si>
  <si>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</si>
  <si>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</si>
  <si>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</si>
  <si>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</si>
  <si>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</si>
  <si>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</si>
  <si>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</si>
  <si>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</si>
  <si>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</si>
  <si>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</si>
  <si>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</si>
  <si>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</si>
  <si>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</si>
  <si>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</si>
  <si>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</si>
  <si>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</si>
  <si>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</si>
  <si>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</si>
  <si>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</si>
  <si>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</si>
  <si>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</si>
  <si>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</si>
  <si>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</si>
  <si>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</si>
  <si>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</si>
  <si>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</si>
  <si>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</si>
  <si>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</si>
  <si>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</si>
  <si>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</si>
  <si>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</si>
  <si>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</si>
  <si>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</si>
  <si>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</si>
  <si>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</si>
  <si>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</si>
  <si>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</si>
  <si>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</si>
  <si>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</si>
  <si>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</si>
  <si>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</si>
  <si>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</si>
  <si>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</si>
  <si>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</si>
  <si>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</si>
  <si>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</si>
  <si>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</si>
  <si>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</si>
  <si>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</si>
  <si>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</si>
  <si>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</si>
  <si>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</si>
  <si>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</si>
  <si>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</si>
  <si>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</si>
  <si>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</si>
  <si>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</si>
  <si>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</si>
  <si>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</si>
  <si>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</si>
  <si>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</si>
  <si>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</si>
  <si>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</si>
  <si>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</si>
  <si>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</si>
  <si>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</si>
  <si>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</si>
  <si>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</si>
  <si>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</si>
  <si>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</si>
  <si>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</si>
  <si>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</si>
  <si>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</si>
  <si>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</si>
  <si>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</si>
  <si>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</si>
  <si>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</si>
  <si>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</si>
  <si>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</si>
  <si>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</si>
  <si>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</si>
  <si>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</si>
  <si>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</si>
  <si>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</si>
  <si>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</si>
  <si>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</si>
  <si>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</si>
  <si>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</si>
  <si>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</si>
  <si>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</si>
  <si>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</si>
  <si>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</si>
  <si>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</si>
  <si>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</si>
  <si>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</si>
  <si>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</si>
  <si>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</si>
  <si>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</si>
  <si>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</si>
  <si>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</si>
  <si>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</si>
  <si>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</si>
  <si>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</si>
  <si>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</si>
  <si>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</si>
  <si>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</si>
  <si>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</si>
  <si>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</si>
  <si>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</si>
  <si>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</si>
  <si>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</si>
  <si>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</si>
  <si>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</si>
  <si>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</si>
  <si>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</si>
  <si>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</si>
  <si>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</si>
  <si>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</si>
  <si>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</si>
  <si>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</si>
  <si>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</si>
  <si>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</si>
  <si>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</si>
  <si>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</si>
  <si>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</si>
  <si>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</si>
  <si>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</si>
  <si>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</si>
  <si>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</si>
  <si>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</si>
  <si>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</si>
  <si>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</si>
  <si>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</si>
  <si>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</si>
  <si>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</si>
  <si>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</si>
  <si>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</si>
  <si>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</si>
  <si>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</si>
  <si>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</si>
  <si>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</si>
  <si>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</si>
  <si>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</si>
  <si>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</si>
  <si>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</si>
  <si>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</si>
  <si>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</si>
  <si>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</si>
  <si>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</si>
  <si>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</si>
  <si>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</si>
  <si>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</si>
  <si>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</si>
  <si>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</si>
  <si>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</si>
  <si>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</si>
  <si>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</si>
  <si>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</si>
  <si>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</si>
  <si>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</si>
  <si>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</si>
  <si>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</si>
  <si>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</si>
  <si>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</si>
  <si>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</si>
  <si>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</si>
  <si>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</si>
  <si>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</si>
  <si>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</si>
  <si>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</si>
  <si>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</si>
  <si>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</si>
  <si>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</si>
  <si>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</si>
  <si>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</si>
  <si>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</si>
  <si>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</si>
  <si>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</si>
  <si>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</si>
  <si>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</si>
  <si>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</si>
  <si>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</si>
  <si>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</si>
  <si>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</si>
  <si>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</si>
  <si>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</si>
  <si>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</si>
  <si>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</si>
  <si>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</si>
  <si>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</si>
  <si>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</si>
  <si>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</si>
  <si>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</si>
  <si>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</si>
  <si>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</si>
  <si>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</si>
  <si>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</si>
  <si>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</si>
  <si>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</si>
  <si>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</si>
  <si>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</si>
  <si>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</si>
  <si>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</si>
  <si>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</si>
  <si>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</si>
  <si>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</si>
  <si>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</si>
  <si>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</si>
  <si>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</si>
  <si>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</si>
  <si>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</si>
  <si>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</si>
  <si>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</si>
  <si>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</si>
  <si>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</si>
  <si>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</si>
  <si>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</si>
  <si>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</si>
  <si>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</si>
  <si>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</si>
  <si>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</si>
  <si>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</si>
  <si>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</si>
  <si>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</si>
  <si>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</si>
  <si>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</si>
  <si>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</si>
  <si>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</si>
  <si>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</si>
  <si>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</si>
  <si>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</si>
  <si>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</si>
  <si>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</si>
  <si>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</si>
  <si>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</si>
  <si>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</si>
  <si>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</si>
  <si>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</si>
  <si>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</si>
  <si>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</si>
  <si>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</si>
  <si>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</si>
  <si>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</si>
  <si>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</si>
  <si>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</si>
  <si>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</si>
  <si>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</si>
  <si>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</si>
  <si>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</si>
  <si>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</si>
  <si>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</si>
  <si>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</si>
  <si>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</si>
  <si>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</si>
  <si>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</si>
  <si>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</si>
  <si>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</si>
  <si>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</si>
  <si>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</si>
  <si>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</si>
  <si>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</si>
  <si>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</si>
  <si>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</si>
  <si>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</si>
  <si>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</si>
  <si>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</si>
  <si>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</si>
  <si>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</si>
  <si>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</si>
  <si>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</si>
  <si>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</si>
  <si>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</si>
  <si>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</si>
  <si>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</si>
  <si>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</si>
  <si>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</si>
  <si>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</si>
  <si>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</si>
  <si>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</si>
  <si>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</si>
  <si>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</si>
  <si>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</si>
  <si>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</si>
  <si>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</si>
  <si>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</si>
  <si>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</si>
  <si>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</si>
  <si>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</si>
  <si>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</si>
  <si>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</si>
  <si>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</si>
  <si>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</si>
  <si>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</si>
  <si>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</si>
  <si>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</si>
  <si>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</si>
  <si>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</si>
  <si>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</si>
  <si>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</si>
  <si>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</si>
  <si>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</si>
  <si>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</si>
  <si>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</si>
  <si>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</si>
  <si>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</si>
  <si>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</si>
  <si>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</si>
  <si>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</si>
  <si>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</si>
  <si>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</si>
  <si>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</si>
  <si>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</si>
  <si>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</si>
  <si>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</si>
  <si>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</si>
  <si>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</si>
  <si>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</si>
  <si>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</si>
  <si>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</si>
  <si>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</si>
  <si>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</si>
  <si>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</si>
  <si>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</si>
  <si>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</si>
  <si>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</si>
  <si>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</si>
  <si>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</si>
  <si>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</si>
  <si>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</si>
  <si>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</si>
  <si>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</si>
  <si>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</si>
  <si>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</si>
  <si>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</si>
  <si>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</si>
  <si>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</si>
  <si>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</si>
  <si>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</si>
  <si>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</si>
  <si>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</si>
  <si>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</si>
  <si>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</si>
  <si>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</si>
  <si>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</si>
  <si>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</si>
  <si>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</si>
  <si>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</si>
  <si>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</si>
  <si>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</si>
  <si>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</si>
  <si>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</si>
  <si>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</si>
  <si>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</si>
  <si>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</si>
  <si>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</si>
  <si>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</si>
  <si>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</si>
  <si>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</si>
  <si>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</si>
  <si>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</si>
  <si>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</si>
  <si>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</si>
  <si>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</si>
  <si>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</si>
  <si>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</si>
  <si>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</si>
  <si>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</si>
  <si>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</si>
  <si>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</si>
  <si>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</si>
  <si>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</si>
  <si>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</si>
  <si>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</si>
  <si>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</si>
  <si>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</si>
  <si>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</si>
  <si>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</si>
  <si>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</si>
  <si>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</si>
  <si>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</si>
  <si>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</si>
  <si>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</si>
  <si>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</si>
  <si>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</si>
  <si>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</si>
  <si>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</si>
  <si>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</si>
  <si>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</si>
  <si>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</si>
  <si>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</si>
  <si>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</si>
  <si>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</si>
  <si>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</si>
  <si>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</si>
  <si>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</si>
  <si>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</si>
  <si>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</si>
  <si>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</si>
  <si>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</si>
  <si>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</si>
  <si>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</si>
  <si>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</si>
  <si>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</si>
  <si>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</si>
  <si>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</si>
  <si>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</si>
  <si>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</si>
  <si>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</si>
  <si>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</si>
  <si>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</si>
  <si>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</si>
  <si>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</si>
  <si>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</si>
  <si>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</si>
  <si>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</si>
  <si>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</si>
  <si>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</si>
  <si>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</si>
  <si>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</si>
  <si>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</si>
  <si>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</si>
  <si>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</si>
  <si>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</si>
  <si>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</si>
  <si>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</si>
  <si>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</si>
  <si>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</si>
  <si>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</si>
  <si>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</si>
  <si>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</si>
  <si>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</si>
  <si>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</si>
  <si>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</si>
  <si>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</si>
  <si>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</si>
  <si>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</si>
  <si>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</si>
  <si>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</si>
  <si>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</si>
  <si>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</si>
  <si>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</si>
  <si>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</si>
  <si>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</si>
  <si>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</si>
  <si>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</si>
  <si>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</si>
  <si>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</si>
  <si>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</si>
  <si>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</si>
  <si>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</si>
  <si>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</si>
  <si>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</si>
  <si>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</si>
  <si>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</si>
  <si>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</si>
  <si>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</si>
  <si>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</si>
  <si>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</si>
  <si>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</si>
  <si>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</si>
  <si>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</si>
  <si>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</si>
  <si>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</si>
  <si>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</si>
  <si>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</si>
  <si>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</si>
  <si>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</si>
  <si>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</si>
  <si>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</si>
  <si>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</si>
  <si>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</si>
  <si>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</si>
  <si>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</si>
  <si>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</si>
  <si>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</si>
  <si>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</si>
  <si>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</si>
  <si>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</si>
  <si>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</si>
  <si>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</si>
  <si>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</si>
  <si>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</si>
  <si>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</si>
  <si>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</si>
  <si>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</si>
  <si>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</si>
  <si>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</si>
  <si>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</si>
  <si>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</si>
  <si>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</si>
  <si>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</si>
  <si>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</si>
  <si>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</si>
  <si>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</si>
  <si>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</si>
  <si>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</si>
  <si>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</si>
  <si>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</si>
  <si>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</si>
  <si>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</si>
  <si>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</si>
  <si>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</si>
  <si>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</si>
  <si>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</si>
  <si>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</si>
  <si>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</si>
  <si>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</si>
  <si>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</si>
  <si>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</si>
  <si>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</si>
  <si>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</si>
  <si>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</si>
  <si>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</si>
  <si>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</si>
  <si>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</si>
  <si>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</si>
  <si>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</si>
  <si>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</si>
  <si>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</si>
  <si>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</si>
  <si>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</si>
  <si>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</si>
  <si>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</si>
  <si>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</si>
  <si>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</si>
  <si>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</si>
  <si>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</si>
  <si>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</si>
  <si>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</si>
  <si>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</si>
  <si>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</si>
  <si>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</si>
  <si>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</si>
  <si>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</si>
  <si>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</si>
  <si>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</si>
  <si>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</si>
  <si>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</si>
  <si>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</si>
  <si>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</si>
  <si>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</si>
  <si>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</si>
  <si>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</si>
  <si>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</si>
  <si>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</si>
  <si>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</si>
  <si>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</si>
  <si>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</si>
  <si>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</si>
  <si>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</si>
  <si>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</si>
  <si>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</si>
  <si>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</si>
  <si>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</si>
  <si>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</si>
  <si>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</si>
  <si>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</si>
  <si>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</si>
  <si>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</si>
  <si>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</si>
  <si>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</si>
  <si>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</si>
  <si>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</si>
  <si>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</si>
  <si>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</si>
  <si>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</si>
  <si>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</si>
  <si>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</si>
  <si>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</si>
  <si>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</si>
  <si>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</si>
  <si>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</si>
  <si>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</si>
  <si>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</si>
  <si>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</si>
  <si>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</si>
  <si>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</si>
  <si>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</si>
  <si>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</si>
  <si>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</si>
  <si>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</si>
  <si>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</si>
  <si>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</si>
  <si>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</si>
  <si>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</si>
  <si>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</si>
  <si>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</si>
  <si>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</si>
  <si>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</si>
  <si>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</si>
  <si>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</si>
  <si>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</si>
  <si>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</si>
  <si>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</si>
  <si>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</si>
  <si>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</si>
  <si>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</si>
  <si>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</si>
  <si>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</si>
  <si>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</si>
  <si>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</si>
  <si>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</si>
  <si>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</si>
  <si>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</si>
  <si>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</si>
  <si>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</si>
  <si>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</si>
  <si>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</si>
  <si>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</si>
  <si>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</si>
  <si>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</si>
  <si>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</si>
  <si>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</si>
  <si>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</si>
  <si>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</si>
  <si>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</si>
  <si>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</si>
  <si>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</si>
  <si>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</si>
  <si>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</si>
  <si>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</si>
  <si>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</si>
  <si>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</si>
  <si>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</si>
  <si>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</si>
  <si>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</si>
  <si>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</si>
  <si>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</si>
  <si>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</si>
  <si>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</si>
  <si>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</si>
  <si>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</si>
  <si>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</si>
  <si>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</si>
  <si>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</si>
  <si>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</si>
  <si>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</si>
  <si>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</si>
  <si>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</si>
  <si>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</si>
  <si>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</si>
  <si>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</si>
  <si>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</si>
  <si>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</si>
  <si>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</si>
  <si>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</si>
  <si>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</si>
  <si>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</si>
  <si>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</si>
  <si>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</si>
  <si>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</si>
  <si>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</si>
  <si>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</si>
  <si>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</si>
  <si>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</si>
  <si>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</si>
  <si>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</si>
  <si>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</si>
  <si>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</si>
  <si>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</si>
  <si>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</si>
  <si>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</si>
  <si>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</si>
  <si>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</si>
  <si>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</si>
  <si>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</si>
  <si>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</si>
  <si>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</si>
  <si>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</si>
  <si>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</si>
  <si>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</si>
  <si>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</si>
  <si>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</si>
  <si>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</si>
  <si>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</si>
  <si>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</si>
  <si>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</si>
  <si>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</si>
  <si>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</si>
  <si>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</si>
  <si>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</si>
  <si>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</si>
  <si>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</si>
  <si>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</si>
  <si>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</si>
  <si>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</si>
  <si>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</si>
  <si>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</si>
  <si>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</si>
  <si>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</si>
  <si>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</si>
  <si>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</si>
  <si>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</si>
  <si>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</si>
  <si>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</si>
  <si>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</si>
  <si>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</si>
  <si>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</si>
  <si>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</si>
  <si>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</si>
  <si>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</si>
  <si>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</si>
  <si>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</si>
  <si>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</si>
  <si>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</si>
  <si>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</si>
  <si>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</si>
  <si>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</si>
  <si>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</si>
  <si>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</si>
  <si>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</si>
  <si>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</si>
  <si>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</si>
  <si>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</si>
  <si>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</si>
  <si>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</si>
  <si>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</si>
  <si>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</si>
  <si>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</si>
  <si>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</si>
  <si>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</si>
  <si>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</si>
  <si>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</si>
  <si>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</si>
  <si>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</si>
  <si>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</si>
  <si>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</si>
  <si>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</si>
  <si>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</si>
  <si>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</si>
  <si>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</si>
  <si>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</si>
  <si>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</si>
  <si>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</si>
  <si>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</si>
  <si>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</si>
  <si>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</si>
  <si>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</si>
  <si>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</si>
  <si>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</si>
  <si>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</si>
  <si>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</si>
  <si>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</si>
  <si>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</si>
  <si>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</si>
  <si>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</si>
  <si>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</si>
  <si>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</si>
  <si>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</si>
  <si>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</si>
  <si>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</si>
  <si>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</si>
  <si>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</si>
  <si>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</si>
  <si>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</si>
  <si>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</si>
  <si>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</si>
  <si>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</si>
  <si>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</si>
  <si>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</si>
  <si>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</si>
  <si>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</si>
  <si>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</si>
  <si>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</si>
  <si>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</si>
  <si>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</si>
  <si>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</si>
  <si>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</si>
  <si>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</si>
  <si>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</si>
  <si>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</si>
  <si>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</si>
  <si>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</si>
  <si>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</si>
  <si>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</si>
  <si>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</si>
  <si>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</si>
  <si>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</si>
  <si>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</si>
  <si>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</si>
  <si>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</si>
  <si>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</si>
  <si>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</si>
  <si>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</si>
  <si>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</si>
  <si>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</si>
  <si>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</si>
  <si>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</si>
  <si>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</si>
  <si>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</si>
  <si>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</si>
  <si>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</si>
  <si>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</si>
  <si>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</si>
  <si>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</si>
  <si>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</si>
  <si>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</si>
  <si>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</si>
  <si>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</si>
  <si>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</si>
  <si>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</si>
  <si>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</si>
  <si>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</si>
  <si>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</si>
  <si>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</si>
  <si>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</si>
  <si>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</si>
  <si>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</si>
  <si>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</si>
  <si>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</si>
  <si>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</si>
  <si>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</si>
  <si>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</si>
  <si>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</si>
  <si>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</si>
  <si>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</si>
  <si>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</si>
  <si>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</si>
  <si>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</si>
  <si>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</si>
  <si>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</si>
  <si>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</si>
  <si>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</si>
  <si>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</si>
  <si>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</si>
  <si>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</si>
  <si>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</si>
  <si>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</si>
  <si>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</si>
  <si>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</si>
  <si>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</si>
  <si>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</si>
  <si>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</si>
  <si>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</si>
  <si>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</si>
  <si>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</si>
  <si>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</si>
  <si>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</si>
  <si>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</si>
  <si>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</si>
  <si>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</si>
  <si>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</si>
  <si>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</si>
  <si>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</si>
  <si>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</si>
  <si>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</si>
  <si>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</si>
  <si>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</si>
  <si>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</si>
  <si>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</si>
  <si>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</si>
  <si>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</si>
  <si>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</si>
  <si>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</si>
  <si>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</si>
  <si>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</si>
  <si>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</si>
  <si>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</si>
  <si>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</si>
  <si>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</si>
  <si>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</si>
  <si>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</si>
  <si>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</si>
  <si>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</si>
  <si>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</si>
  <si>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</si>
  <si>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</si>
  <si>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</si>
  <si>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</si>
  <si>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</si>
  <si>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</si>
  <si>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</si>
  <si>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</si>
  <si>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</si>
  <si>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</si>
  <si>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</si>
  <si>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</si>
  <si>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</si>
  <si>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</si>
  <si>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</si>
  <si>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</si>
  <si>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</si>
  <si>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</si>
  <si>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</si>
  <si>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</si>
  <si>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</si>
  <si>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</si>
  <si>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</si>
  <si>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</si>
  <si>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</si>
  <si>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</si>
  <si>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</si>
  <si>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</si>
  <si>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</si>
  <si>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</si>
  <si>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</si>
  <si>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</si>
  <si>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</si>
  <si>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</si>
  <si>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</si>
  <si>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</si>
  <si>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</si>
  <si>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</si>
  <si>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</si>
  <si>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</si>
  <si>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</si>
  <si>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</si>
  <si>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</si>
  <si>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</si>
  <si>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</si>
  <si>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</si>
  <si>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</si>
  <si>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</si>
  <si>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</si>
  <si>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</si>
  <si>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</si>
  <si>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</si>
  <si>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</si>
  <si>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</si>
  <si>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</si>
  <si>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</si>
  <si>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</si>
  <si>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</si>
  <si>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</si>
  <si>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</si>
  <si>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</si>
  <si>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</si>
  <si>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</si>
  <si>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</si>
  <si>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</si>
  <si>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</si>
  <si>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</si>
  <si>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</si>
  <si>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</si>
  <si>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</si>
  <si>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</si>
  <si>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</si>
  <si>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</si>
  <si>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</si>
  <si>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</si>
  <si>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</si>
  <si>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</si>
  <si>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</si>
  <si>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</si>
  <si>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</si>
  <si>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</si>
  <si>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</si>
  <si>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</si>
  <si>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</si>
  <si>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</si>
  <si>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</si>
  <si>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</si>
  <si>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</si>
  <si>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</si>
  <si>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</si>
  <si>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</si>
  <si>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</si>
  <si>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</si>
  <si>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</si>
  <si>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</si>
  <si>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</si>
  <si>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</si>
  <si>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</si>
  <si>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</si>
  <si>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</si>
  <si>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</si>
  <si>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</si>
  <si>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</si>
  <si>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</si>
  <si>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</si>
  <si>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</si>
  <si>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</si>
  <si>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</si>
  <si>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</si>
  <si>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</si>
  <si>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</si>
  <si>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</si>
  <si>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</si>
  <si>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</si>
  <si>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</si>
  <si>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</si>
  <si>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</si>
  <si>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</si>
  <si>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</si>
  <si>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</si>
  <si>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</si>
  <si>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</si>
  <si>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</si>
  <si>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</si>
  <si>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</si>
  <si>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</si>
  <si>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</si>
  <si>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</si>
  <si>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</si>
  <si>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</si>
  <si>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</si>
  <si>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</si>
  <si>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</si>
  <si>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</si>
  <si>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</si>
  <si>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</si>
  <si>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</si>
  <si>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</si>
  <si>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</si>
  <si>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</si>
  <si>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</si>
  <si>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</si>
  <si>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</si>
  <si>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</si>
  <si>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</si>
  <si>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</si>
  <si>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</si>
  <si>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</si>
  <si>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</si>
  <si>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</si>
  <si>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</si>
  <si>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</si>
  <si>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</si>
  <si>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</si>
  <si>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</si>
  <si>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</si>
  <si>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</si>
  <si>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</si>
  <si>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</si>
  <si>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</si>
  <si>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</si>
  <si>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</si>
  <si>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</si>
  <si>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</si>
  <si>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</si>
  <si>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</si>
  <si>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</si>
  <si>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</si>
  <si>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</si>
  <si>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</si>
  <si>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</si>
  <si>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</si>
  <si>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</si>
  <si>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</si>
  <si>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</si>
  <si>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</si>
  <si>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</si>
  <si>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</si>
  <si>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</si>
  <si>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</si>
  <si>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</si>
  <si>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</si>
  <si>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</si>
  <si>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</si>
  <si>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</si>
  <si>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</si>
  <si>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</si>
  <si>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</si>
  <si>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</si>
  <si>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</si>
  <si>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</si>
  <si>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</si>
  <si>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</si>
  <si>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</si>
  <si>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</si>
  <si>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</si>
  <si>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</si>
  <si>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</si>
  <si>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</si>
  <si>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</si>
  <si>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</si>
  <si>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</si>
  <si>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</si>
  <si>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</si>
  <si>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</si>
  <si>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</si>
  <si>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</si>
  <si>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</si>
  <si>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</si>
  <si>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</si>
  <si>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</si>
  <si>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</si>
  <si>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</si>
  <si>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</si>
  <si>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</si>
  <si>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</si>
  <si>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</si>
  <si>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</si>
  <si>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</si>
  <si>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</si>
  <si>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</si>
  <si>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</si>
  <si>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</si>
  <si>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</si>
  <si>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</si>
  <si>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</si>
  <si>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</si>
  <si>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</si>
  <si>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</si>
  <si>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</si>
  <si>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</si>
  <si>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</si>
  <si>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</si>
  <si>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</si>
  <si>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</si>
  <si>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</si>
  <si>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</si>
  <si>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</si>
  <si>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</si>
  <si>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</si>
  <si>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</si>
  <si>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</si>
  <si>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</si>
  <si>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</si>
  <si>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</si>
  <si>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</si>
  <si>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</si>
  <si>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</si>
  <si>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</si>
  <si>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</si>
  <si>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</si>
  <si>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</si>
  <si>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</si>
  <si>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</si>
  <si>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</si>
  <si>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</si>
  <si>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</si>
  <si>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</si>
  <si>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</si>
  <si>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</si>
  <si>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</si>
  <si>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</si>
  <si>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</si>
  <si>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</si>
  <si>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</si>
  <si>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</si>
  <si>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</si>
  <si>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</si>
  <si>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</si>
  <si>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</si>
  <si>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</si>
  <si>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</si>
  <si>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</si>
  <si>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</si>
  <si>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</si>
  <si>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</si>
  <si>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</si>
  <si>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</si>
  <si>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</si>
  <si>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</si>
  <si>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</si>
  <si>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</si>
  <si>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</si>
  <si>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</si>
  <si>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</si>
  <si>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</si>
  <si>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</si>
  <si>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</si>
  <si>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</si>
  <si>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</si>
  <si>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</si>
  <si>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</si>
  <si>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</si>
  <si>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</si>
  <si>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</si>
  <si>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</si>
  <si>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</si>
  <si>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</si>
  <si>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</si>
  <si>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</si>
  <si>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</si>
  <si>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</si>
  <si>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</si>
  <si>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</si>
  <si>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</si>
  <si>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</si>
  <si>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</si>
  <si>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</si>
  <si>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</si>
  <si>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</si>
  <si>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</si>
  <si>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</si>
  <si>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</si>
  <si>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</si>
  <si>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</si>
  <si>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</si>
  <si>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</si>
  <si>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</si>
  <si>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</si>
  <si>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</si>
  <si>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</si>
  <si>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</si>
  <si>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</si>
  <si>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</si>
  <si>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</si>
  <si>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</si>
  <si>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</si>
  <si>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</si>
  <si>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</si>
  <si>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</si>
  <si>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</si>
  <si>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</si>
  <si>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</si>
  <si>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</si>
  <si>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</si>
  <si>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</si>
  <si>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</si>
  <si>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</si>
  <si>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</si>
  <si>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</si>
  <si>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</si>
  <si>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</si>
  <si>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</si>
  <si>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</si>
  <si>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</si>
  <si>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</si>
  <si>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</si>
  <si>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</si>
  <si>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</si>
  <si>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</si>
  <si>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</si>
  <si>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</si>
  <si>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</si>
  <si>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</si>
  <si>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</si>
  <si>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</si>
  <si>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</si>
  <si>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</si>
  <si>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</si>
  <si>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</si>
  <si>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</si>
  <si>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</si>
  <si>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</si>
  <si>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</si>
  <si>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</si>
  <si>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</si>
  <si>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</si>
  <si>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</si>
  <si>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</si>
  <si>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</si>
  <si>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</si>
  <si>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</si>
  <si>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</si>
  <si>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</si>
  <si>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</si>
  <si>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</si>
  <si>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</si>
  <si>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</si>
  <si>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</si>
  <si>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</si>
  <si>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</si>
  <si>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</si>
  <si>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</si>
  <si>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</si>
  <si>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</si>
  <si>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</si>
  <si>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</si>
  <si>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</si>
  <si>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</si>
  <si>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</si>
  <si>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</si>
  <si>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</si>
  <si>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</si>
  <si>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</si>
  <si>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</si>
  <si>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</si>
  <si>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</si>
  <si>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</si>
  <si>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</si>
  <si>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</si>
  <si>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</si>
  <si>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</si>
  <si>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</si>
  <si>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</si>
  <si>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</si>
  <si>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</si>
  <si>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</si>
  <si>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</si>
  <si>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</si>
  <si>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</si>
  <si>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</si>
  <si>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</si>
  <si>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</si>
  <si>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</si>
  <si>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</si>
  <si>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</si>
  <si>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</si>
  <si>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</si>
  <si>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</si>
  <si>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</si>
  <si>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</si>
  <si>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</si>
  <si>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</si>
  <si>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</si>
  <si>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</si>
  <si>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</si>
  <si>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</si>
  <si>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</si>
  <si>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</si>
  <si>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</si>
  <si>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</si>
  <si>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</si>
  <si>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</si>
  <si>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</si>
  <si>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</si>
  <si>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</si>
  <si>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</si>
  <si>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</si>
  <si>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</si>
  <si>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</si>
  <si>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</si>
  <si>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</si>
  <si>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</si>
  <si>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</si>
  <si>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</si>
  <si>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</si>
  <si>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</si>
  <si>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</si>
  <si>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</si>
  <si>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</si>
  <si>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</si>
  <si>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</si>
  <si>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</si>
  <si>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</si>
  <si>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</si>
  <si>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</si>
  <si>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</si>
  <si>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</si>
  <si>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</si>
  <si>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</si>
  <si>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</si>
  <si>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</si>
  <si>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</si>
  <si>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</si>
  <si>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</si>
  <si>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</si>
  <si>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</si>
  <si>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</si>
  <si>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</si>
  <si>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</si>
  <si>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</si>
  <si>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</si>
  <si>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</si>
  <si>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</si>
  <si>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</si>
  <si>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</si>
  <si>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</si>
  <si>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</si>
  <si>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</si>
  <si>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</si>
  <si>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</si>
  <si>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</si>
  <si>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</si>
  <si>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</si>
  <si>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</si>
  <si>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</si>
  <si>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</si>
  <si>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</si>
  <si>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</si>
  <si>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</si>
  <si>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</si>
  <si>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</si>
  <si>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</si>
  <si>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</si>
  <si>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</si>
  <si>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</si>
  <si>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</si>
  <si>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</si>
  <si>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</si>
  <si>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</si>
  <si>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</si>
  <si>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</si>
  <si>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</si>
  <si>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</si>
  <si>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</si>
  <si>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</si>
  <si>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</si>
  <si>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</si>
  <si>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</si>
  <si>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</si>
  <si>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</si>
  <si>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</si>
  <si>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</si>
  <si>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</si>
  <si>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</si>
  <si>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</si>
  <si>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</si>
  <si>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</si>
  <si>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</si>
  <si>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</si>
  <si>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</si>
  <si>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</si>
  <si>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</si>
  <si>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</si>
  <si>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</si>
  <si>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</si>
  <si>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</si>
  <si>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</si>
  <si>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</si>
  <si>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</si>
  <si>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</si>
  <si>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</si>
  <si>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</si>
  <si>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</si>
  <si>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</si>
  <si>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</si>
  <si>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</si>
  <si>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</si>
  <si>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</si>
  <si>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</si>
  <si>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</si>
  <si>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</si>
  <si>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</si>
  <si>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</si>
  <si>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</si>
  <si>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</si>
  <si>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</si>
  <si>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</si>
  <si>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</si>
  <si>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</si>
  <si>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</si>
  <si>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</si>
  <si>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</si>
  <si>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</si>
  <si>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</si>
  <si>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</si>
  <si>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</si>
  <si>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</si>
  <si>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</si>
  <si>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</si>
  <si>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</si>
  <si>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</si>
  <si>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</si>
  <si>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</si>
  <si>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</si>
  <si>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</si>
  <si>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</si>
  <si>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</si>
  <si>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</si>
  <si>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</si>
  <si>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</si>
  <si>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</si>
  <si>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</si>
  <si>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</si>
  <si>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</si>
  <si>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</si>
  <si>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</si>
  <si>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</si>
  <si>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</si>
  <si>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</si>
  <si>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</si>
  <si>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</si>
  <si>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</si>
  <si>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</si>
  <si>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</si>
  <si>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</si>
  <si>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</si>
  <si>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</si>
  <si>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</si>
  <si>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</si>
  <si>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</si>
  <si>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</si>
  <si>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</si>
  <si>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</si>
  <si>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</si>
  <si>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</si>
  <si>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</si>
  <si>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</si>
  <si>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</si>
  <si>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</si>
  <si>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</si>
  <si>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</si>
  <si>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</si>
  <si>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</si>
  <si>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</si>
  <si>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</si>
  <si>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</si>
  <si>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</si>
  <si>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</si>
  <si>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</si>
  <si>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</si>
  <si>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</si>
  <si>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</si>
  <si>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</si>
  <si>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</si>
  <si>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</si>
  <si>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</si>
  <si>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</si>
  <si>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</si>
  <si>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</si>
  <si>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</si>
  <si>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</si>
  <si>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</si>
  <si>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</si>
  <si>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</si>
  <si>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</si>
  <si>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</si>
  <si>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</si>
  <si>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</si>
  <si>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</si>
  <si>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</si>
  <si>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</si>
  <si>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</si>
  <si>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</si>
  <si>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</si>
  <si>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</si>
  <si>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</si>
  <si>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</si>
  <si>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</si>
  <si>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</si>
  <si>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</si>
  <si>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</si>
  <si>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</si>
  <si>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</si>
  <si>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</si>
  <si>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</si>
  <si>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</si>
  <si>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</si>
  <si>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</si>
  <si>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</si>
  <si>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</si>
  <si>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</si>
  <si>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</si>
  <si>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</si>
  <si>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</si>
  <si>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</si>
  <si>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</si>
  <si>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</si>
  <si>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</si>
  <si>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</si>
  <si>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</si>
  <si>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</si>
  <si>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</si>
  <si>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</si>
  <si>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</si>
  <si>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</si>
  <si>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</si>
  <si>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</si>
  <si>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</si>
  <si>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</si>
  <si>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</si>
  <si>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</si>
  <si>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</si>
  <si>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</si>
  <si>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</si>
  <si>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</si>
  <si>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</si>
  <si>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</si>
  <si>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</si>
  <si>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</si>
  <si>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</si>
  <si>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</si>
  <si>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</si>
  <si>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</si>
  <si>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</si>
  <si>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</si>
  <si>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</si>
  <si>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</si>
  <si>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</si>
  <si>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</si>
  <si>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</si>
  <si>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</si>
  <si>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</si>
  <si>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</si>
  <si>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</si>
  <si>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</si>
  <si>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</si>
  <si>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</si>
  <si>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</si>
  <si>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</si>
  <si>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</si>
  <si>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</si>
  <si>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</si>
  <si>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</si>
  <si>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</si>
  <si>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</si>
  <si>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</si>
  <si>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</si>
  <si>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</si>
  <si>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</si>
  <si>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</si>
  <si>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</si>
  <si>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</si>
  <si>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</si>
  <si>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</si>
  <si>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</si>
  <si>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</si>
  <si>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</si>
  <si>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</si>
  <si>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</si>
  <si>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</si>
  <si>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</si>
  <si>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</si>
  <si>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</si>
  <si>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</si>
  <si>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</si>
  <si>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</si>
  <si>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</si>
  <si>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</si>
  <si>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</si>
  <si>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</si>
  <si>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</si>
  <si>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</si>
  <si>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</si>
  <si>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</si>
  <si>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</si>
  <si>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</si>
  <si>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</si>
  <si>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</si>
  <si>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</si>
  <si>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</si>
  <si>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</si>
  <si>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</si>
  <si>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</si>
  <si>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</si>
  <si>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</si>
  <si>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</si>
  <si>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</si>
  <si>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</si>
  <si>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</si>
  <si>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</si>
  <si>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</si>
  <si>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</si>
  <si>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</si>
  <si>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</si>
  <si>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</si>
  <si>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</si>
  <si>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</si>
  <si>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</si>
  <si>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</si>
  <si>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</si>
  <si>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</si>
  <si>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</si>
  <si>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</si>
  <si>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</si>
  <si>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</si>
  <si>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</si>
  <si>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</si>
  <si>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</si>
  <si>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</si>
  <si>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</si>
  <si>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</si>
  <si>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</si>
  <si>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</si>
  <si>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</si>
  <si>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</si>
  <si>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</si>
  <si>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</si>
  <si>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</si>
  <si>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</si>
  <si>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</si>
  <si>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</si>
  <si>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</si>
  <si>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</si>
  <si>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</si>
  <si>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</si>
  <si>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</si>
  <si>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</si>
  <si>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</si>
  <si>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</si>
  <si>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</si>
  <si>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</si>
  <si>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</si>
  <si>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</si>
  <si>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</si>
  <si>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</si>
  <si>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</si>
  <si>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</si>
  <si>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</si>
  <si>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</si>
  <si>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</si>
  <si>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</si>
  <si>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</si>
  <si>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</si>
  <si>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</si>
  <si>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</si>
  <si>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</si>
  <si>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</si>
  <si>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</si>
  <si>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</si>
  <si>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</si>
  <si>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</si>
  <si>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</si>
  <si>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</si>
  <si>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</si>
  <si>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</si>
  <si>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</si>
  <si>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</si>
  <si>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</si>
  <si>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</si>
  <si>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</si>
  <si>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</si>
  <si>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</si>
  <si>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</si>
  <si>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</si>
  <si>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</si>
  <si>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</si>
  <si>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</si>
  <si>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</si>
  <si>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</si>
  <si>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</si>
  <si>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</si>
  <si>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</si>
  <si>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</si>
  <si>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</si>
  <si>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</si>
  <si>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</si>
  <si>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</si>
  <si>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</si>
  <si>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</si>
  <si>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</si>
  <si>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</si>
  <si>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</si>
  <si>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</si>
  <si>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</si>
  <si>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</si>
  <si>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</si>
  <si>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</si>
  <si>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</si>
  <si>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</si>
  <si>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</si>
  <si>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</si>
  <si>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</si>
  <si>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</si>
  <si>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</si>
  <si>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</si>
  <si>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</si>
  <si>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</si>
  <si>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</si>
  <si>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</si>
  <si>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</si>
  <si>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</si>
  <si>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</si>
  <si>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</si>
  <si>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</si>
  <si>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</si>
  <si>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</si>
  <si>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</si>
  <si>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</si>
  <si>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</si>
  <si>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</si>
  <si>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</si>
  <si>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</si>
  <si>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</si>
  <si>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</si>
  <si>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</si>
  <si>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</si>
  <si>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</si>
  <si>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</si>
  <si>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</si>
  <si>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</si>
  <si>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</si>
  <si>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</si>
  <si>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</si>
  <si>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</si>
  <si>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</si>
  <si>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</si>
  <si>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</si>
  <si>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</si>
  <si>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</si>
  <si>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</si>
  <si>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</si>
  <si>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</si>
  <si>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</si>
  <si>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</si>
  <si>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</si>
  <si>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</si>
  <si>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</si>
  <si>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</si>
  <si>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</si>
  <si>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</si>
  <si>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</si>
  <si>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</si>
  <si>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</si>
  <si>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</si>
  <si>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</si>
  <si>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</si>
  <si>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</si>
  <si>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</si>
  <si>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</si>
  <si>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</si>
  <si>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</si>
  <si>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</si>
  <si>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</si>
  <si>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</si>
  <si>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</si>
  <si>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</si>
  <si>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</si>
  <si>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</si>
  <si>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</si>
  <si>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</si>
  <si>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</si>
  <si>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</si>
  <si>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</si>
  <si>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</si>
  <si>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</si>
  <si>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</si>
  <si>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</si>
  <si>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</si>
  <si>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</si>
  <si>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</si>
  <si>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</si>
  <si>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</si>
  <si>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</si>
  <si>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</si>
  <si>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</si>
  <si>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</si>
  <si>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</si>
  <si>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</si>
  <si>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</si>
  <si>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</si>
  <si>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</si>
  <si>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</si>
  <si>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</si>
  <si>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</si>
  <si>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</si>
  <si>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</si>
  <si>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</si>
  <si>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</si>
  <si>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</si>
  <si>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</si>
  <si>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</si>
  <si>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</si>
  <si>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</si>
  <si>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</si>
  <si>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</si>
  <si>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</si>
  <si>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</si>
  <si>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</si>
  <si>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</si>
  <si>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</si>
  <si>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</si>
  <si>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</si>
  <si>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</si>
  <si>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</si>
  <si>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</si>
  <si>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</si>
  <si>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</si>
  <si>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</si>
  <si>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</si>
  <si>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</si>
  <si>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</si>
  <si>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</si>
  <si>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</si>
  <si>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</si>
  <si>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</si>
  <si>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</si>
  <si>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</si>
  <si>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</si>
  <si>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</si>
  <si>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</si>
  <si>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</si>
  <si>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</si>
  <si>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</si>
  <si>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</si>
  <si>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</si>
  <si>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</si>
  <si>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</si>
  <si>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</si>
  <si>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</si>
  <si>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</si>
  <si>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</si>
  <si>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</si>
  <si>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</si>
  <si>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</si>
  <si>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</si>
  <si>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</si>
  <si>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</si>
  <si>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</si>
  <si>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</si>
  <si>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</si>
  <si>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</si>
  <si>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</si>
  <si>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</si>
  <si>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</si>
  <si>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</si>
  <si>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</si>
  <si>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</si>
  <si>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</si>
  <si>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</si>
  <si>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</si>
  <si>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</si>
  <si>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</si>
  <si>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</si>
  <si>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</si>
  <si>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</si>
  <si>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</si>
  <si>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</si>
  <si>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</si>
  <si>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</si>
  <si>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</si>
  <si>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</si>
  <si>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</si>
  <si>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</si>
  <si>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</si>
  <si>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</si>
  <si>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</si>
  <si>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</si>
  <si>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</si>
  <si>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</si>
  <si>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</si>
  <si>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</si>
  <si>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</si>
  <si>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</si>
  <si>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</si>
  <si>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</si>
  <si>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</si>
  <si>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</si>
  <si>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</si>
  <si>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</si>
  <si>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</si>
  <si>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</si>
  <si>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</si>
  <si>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</si>
  <si>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</si>
  <si>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</si>
  <si>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</si>
  <si>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</si>
  <si>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</si>
  <si>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</si>
  <si>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</si>
  <si>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</si>
  <si>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</si>
  <si>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</si>
  <si>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</si>
  <si>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</si>
  <si>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</si>
  <si>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</si>
  <si>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</si>
  <si>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</si>
  <si>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</si>
  <si>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</si>
  <si>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</si>
  <si>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</si>
  <si>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</si>
  <si>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</si>
  <si>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</si>
  <si>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</si>
  <si>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</si>
  <si>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</si>
  <si>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</si>
  <si>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</si>
  <si>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</si>
  <si>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</si>
  <si>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</si>
  <si>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</si>
  <si>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</si>
  <si>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</si>
  <si>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</si>
  <si>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</si>
  <si>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</si>
  <si>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</si>
  <si>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</si>
  <si>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</si>
  <si>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</si>
  <si>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</si>
  <si>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</si>
  <si>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</si>
  <si>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</si>
  <si>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</si>
  <si>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</si>
  <si>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</si>
  <si>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</si>
  <si>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</si>
  <si>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</si>
  <si>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</si>
  <si>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</si>
  <si>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</si>
  <si>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</si>
  <si>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</si>
  <si>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</si>
  <si>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</si>
  <si>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</si>
  <si>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</si>
  <si>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</si>
  <si>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</si>
  <si>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</si>
  <si>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</si>
  <si>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</si>
  <si>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</si>
  <si>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</si>
  <si>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</si>
  <si>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</si>
  <si>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</si>
  <si>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</si>
  <si>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</si>
  <si>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</si>
  <si>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</si>
  <si>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</si>
  <si>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</si>
  <si>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</si>
  <si>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</si>
  <si>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</si>
  <si>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</si>
  <si>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</si>
  <si>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</si>
  <si>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</si>
  <si>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</si>
  <si>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</si>
  <si>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</si>
  <si>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</si>
  <si>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</si>
  <si>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</si>
  <si>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</si>
  <si>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</si>
  <si>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</si>
  <si>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</si>
  <si>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</si>
  <si>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</si>
  <si>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</si>
  <si>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</si>
  <si>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</si>
  <si>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</si>
  <si>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</si>
  <si>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</si>
  <si>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</si>
  <si>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</si>
  <si>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</si>
  <si>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</si>
  <si>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</si>
  <si>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</si>
  <si>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</si>
  <si>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</si>
  <si>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</si>
  <si>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</si>
  <si>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</si>
  <si>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</si>
  <si>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</si>
  <si>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</si>
  <si>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</si>
  <si>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</si>
  <si>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</si>
  <si>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</si>
  <si>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</si>
  <si>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</si>
  <si>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</si>
  <si>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</si>
  <si>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</si>
  <si>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</si>
  <si>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</si>
  <si>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</si>
  <si>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</si>
  <si>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</si>
  <si>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</si>
  <si>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</si>
  <si>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</si>
  <si>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</si>
  <si>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</si>
  <si>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</si>
  <si>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</si>
  <si>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</si>
  <si>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</si>
  <si>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</si>
  <si>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</si>
  <si>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</si>
  <si>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</si>
  <si>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</si>
  <si>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</si>
  <si>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</si>
  <si>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</si>
  <si>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</si>
  <si>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</si>
  <si>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</si>
  <si>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</si>
  <si>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</si>
  <si>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</si>
  <si>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</si>
  <si>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</si>
  <si>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</si>
  <si>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</si>
  <si>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</si>
  <si>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</si>
  <si>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</si>
  <si>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</si>
  <si>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</si>
  <si>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</si>
  <si>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</si>
  <si>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</si>
  <si>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</si>
  <si>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</si>
  <si>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</si>
  <si>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</si>
  <si>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</si>
  <si>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</si>
  <si>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</si>
  <si>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</si>
  <si>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</si>
  <si>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</si>
  <si>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</si>
  <si>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</si>
  <si>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</si>
  <si>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</si>
  <si>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</si>
  <si>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</si>
  <si>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</si>
  <si>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</si>
  <si>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</si>
  <si>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</si>
  <si>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</si>
  <si>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</si>
  <si>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</si>
  <si>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</si>
  <si>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</si>
  <si>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</si>
  <si>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</si>
  <si>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</si>
  <si>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</si>
  <si>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</si>
  <si>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</si>
  <si>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</si>
  <si>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</si>
  <si>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</si>
  <si>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</si>
  <si>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</si>
  <si>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</si>
  <si>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</si>
  <si>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</si>
  <si>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</si>
  <si>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</si>
  <si>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</si>
  <si>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</si>
  <si>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</si>
  <si>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</si>
  <si>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</si>
  <si>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</si>
  <si>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</si>
  <si>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</si>
  <si>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</si>
  <si>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</si>
  <si>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</si>
  <si>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</si>
  <si>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</si>
  <si>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</si>
  <si>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</si>
  <si>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</si>
  <si>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</si>
  <si>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</si>
  <si>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</si>
  <si>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</si>
  <si>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</si>
  <si>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</si>
  <si>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</si>
  <si>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</si>
  <si>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</si>
  <si>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</si>
  <si>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</si>
  <si>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</si>
  <si>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</si>
  <si>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</si>
  <si>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</si>
  <si>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</si>
  <si>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</si>
  <si>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</si>
  <si>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</si>
  <si>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</si>
  <si>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</si>
  <si>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</si>
  <si>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</si>
  <si>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</si>
  <si>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</si>
  <si>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</si>
  <si>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</si>
  <si>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</si>
  <si>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</si>
  <si>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</si>
  <si>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</si>
  <si>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</si>
  <si>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</si>
  <si>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</si>
  <si>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</si>
  <si>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</si>
  <si>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</si>
  <si>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</si>
  <si>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</si>
  <si>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</si>
  <si>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</si>
  <si>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</si>
  <si>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</si>
  <si>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</si>
  <si>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</si>
  <si>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</si>
  <si>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</si>
  <si>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</si>
  <si>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</si>
  <si>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</si>
  <si>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</si>
  <si>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</si>
  <si>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</si>
  <si>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</si>
  <si>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</si>
  <si>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</si>
  <si>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</si>
  <si>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</si>
  <si>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</si>
  <si>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</si>
  <si>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</si>
  <si>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</si>
  <si>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</si>
  <si>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</si>
  <si>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</si>
  <si>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</si>
  <si>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</si>
  <si>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</si>
  <si>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</si>
  <si>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</si>
  <si>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</si>
  <si>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</si>
  <si>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</si>
  <si>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</si>
  <si>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</si>
  <si>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</si>
  <si>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</si>
  <si>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</si>
  <si>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</si>
  <si>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</si>
  <si>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</si>
  <si>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</si>
  <si>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</si>
  <si>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</si>
  <si>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</si>
  <si>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</si>
  <si>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</si>
  <si>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</si>
  <si>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</si>
  <si>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</si>
  <si>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</si>
  <si>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</si>
  <si>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</si>
  <si>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</si>
  <si>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</si>
  <si>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</si>
  <si>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</si>
  <si>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</si>
  <si>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</si>
  <si>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</si>
  <si>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</si>
  <si>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</si>
  <si>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</si>
  <si>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</si>
  <si>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</si>
  <si>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</si>
  <si>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</si>
  <si>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</si>
  <si>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</si>
  <si>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</si>
  <si>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</si>
  <si>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</si>
  <si>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</si>
  <si>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</si>
  <si>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</si>
  <si>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</si>
  <si>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</si>
  <si>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</si>
  <si>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</si>
  <si>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</si>
  <si>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</si>
  <si>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</si>
  <si>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</si>
  <si>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</si>
  <si>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</si>
  <si>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</si>
  <si>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</si>
  <si>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</si>
  <si>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</si>
  <si>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</si>
  <si>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</si>
  <si>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</si>
  <si>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</si>
  <si>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</si>
  <si>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</si>
  <si>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</si>
  <si>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</si>
  <si>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</si>
  <si>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</si>
  <si>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</si>
  <si>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</si>
  <si>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</si>
  <si>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</si>
  <si>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</si>
  <si>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</si>
  <si>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</si>
  <si>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</si>
  <si>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</si>
  <si>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</si>
  <si>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</si>
  <si>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</si>
  <si>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</si>
  <si>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</si>
  <si>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</si>
  <si>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</si>
  <si>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</si>
  <si>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</si>
  <si>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</si>
  <si>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</si>
  <si>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</si>
  <si>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</si>
  <si>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</si>
  <si>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</si>
  <si>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</si>
  <si>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</si>
  <si>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</si>
  <si>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</si>
  <si>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</si>
  <si>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</si>
  <si>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</si>
  <si>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</si>
  <si>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</si>
  <si>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</si>
  <si>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</si>
  <si>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</si>
  <si>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</si>
  <si>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</si>
  <si>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</si>
  <si>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</si>
  <si>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</si>
  <si>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</si>
  <si>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</si>
  <si>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</si>
  <si>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</si>
  <si>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</si>
  <si>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</si>
  <si>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</si>
  <si>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</si>
  <si>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</si>
  <si>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</si>
  <si>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</si>
  <si>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</si>
  <si>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</si>
  <si>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</si>
  <si>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</si>
  <si>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</si>
  <si>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</si>
  <si>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</si>
  <si>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</si>
  <si>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</si>
  <si>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</si>
  <si>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</si>
  <si>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</si>
  <si>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</si>
  <si>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</si>
  <si>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</si>
  <si>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</si>
  <si>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</si>
  <si>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</si>
  <si>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</si>
  <si>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</si>
  <si>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</si>
  <si>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</si>
  <si>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</si>
  <si>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</si>
  <si>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</si>
  <si>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</si>
  <si>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</si>
  <si>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</si>
  <si>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</si>
  <si>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</si>
  <si>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</si>
  <si>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</si>
  <si>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</si>
  <si>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</si>
  <si>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</si>
  <si>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</si>
  <si>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</si>
  <si>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</si>
  <si>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</si>
  <si>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</si>
  <si>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</si>
  <si>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</si>
  <si>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</si>
  <si>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</si>
  <si>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</si>
  <si>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</si>
  <si>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</si>
  <si>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</si>
  <si>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</si>
  <si>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</si>
  <si>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</si>
  <si>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</si>
  <si>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</si>
  <si>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</si>
  <si>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</si>
  <si>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</si>
  <si>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</si>
  <si>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</si>
  <si>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</si>
  <si>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</si>
  <si>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</si>
  <si>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</si>
  <si>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</si>
  <si>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</si>
  <si>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</si>
  <si>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</si>
  <si>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</si>
  <si>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</si>
  <si>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</si>
  <si>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</si>
  <si>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</si>
  <si>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</si>
  <si>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</si>
  <si>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</si>
  <si>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</si>
  <si>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</si>
  <si>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</si>
  <si>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</si>
  <si>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</si>
  <si>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</si>
  <si>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</si>
  <si>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</si>
  <si>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</si>
  <si>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</si>
  <si>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</si>
  <si>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</si>
  <si>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</si>
  <si>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</si>
  <si>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</si>
  <si>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</si>
  <si>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</si>
  <si>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</si>
  <si>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</si>
  <si>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</si>
  <si>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</si>
  <si>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</si>
  <si>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</si>
  <si>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</si>
  <si>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</si>
  <si>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</si>
  <si>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</si>
  <si>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</si>
  <si>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</si>
  <si>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</si>
  <si>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</si>
  <si>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</si>
  <si>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</si>
  <si>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</si>
  <si>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</si>
  <si>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</si>
  <si>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</si>
  <si>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</si>
  <si>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</si>
  <si>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</si>
  <si>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</si>
  <si>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</si>
  <si>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</si>
  <si>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</si>
  <si>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</si>
  <si>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</si>
  <si>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</si>
  <si>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</si>
  <si>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</si>
  <si>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</si>
  <si>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</si>
  <si>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</si>
  <si>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</si>
  <si>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</si>
  <si>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</si>
  <si>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</si>
  <si>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</si>
  <si>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</si>
  <si>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</si>
  <si>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</si>
  <si>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</si>
  <si>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</si>
  <si>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</si>
  <si>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</si>
  <si>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</si>
  <si>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</si>
  <si>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</si>
  <si>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</si>
  <si>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</si>
  <si>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</si>
  <si>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</si>
  <si>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</si>
  <si>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</si>
  <si>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</si>
  <si>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</si>
  <si>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</si>
  <si>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</si>
  <si>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</si>
  <si>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</si>
  <si>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</si>
  <si>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</si>
  <si>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</si>
  <si>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</si>
  <si>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</si>
  <si>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</si>
  <si>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</si>
  <si>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</si>
  <si>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</si>
  <si>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</si>
  <si>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</si>
  <si>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</si>
  <si>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</si>
  <si>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</si>
  <si>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</si>
  <si>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</si>
  <si>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</si>
  <si>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</si>
  <si>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</si>
  <si>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</si>
  <si>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</si>
  <si>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</si>
  <si>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</si>
  <si>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</si>
  <si>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</si>
  <si>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</si>
  <si>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</si>
  <si>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</si>
  <si>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</si>
  <si>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</si>
  <si>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</si>
  <si>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</si>
  <si>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</si>
  <si>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</si>
  <si>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</si>
  <si>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</si>
  <si>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</si>
  <si>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</si>
  <si>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</si>
  <si>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</si>
  <si>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</si>
  <si>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</si>
  <si>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</si>
  <si>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</si>
  <si>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</si>
  <si>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</si>
  <si>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</si>
  <si>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</si>
  <si>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</si>
  <si>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</si>
  <si>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</si>
  <si>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</si>
  <si>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</si>
  <si>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</si>
  <si>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</si>
  <si>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</si>
  <si>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</si>
  <si>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</si>
  <si>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</si>
  <si>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</si>
  <si>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</si>
  <si>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</si>
  <si>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</si>
  <si>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</si>
  <si>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</si>
  <si>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</si>
  <si>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</si>
  <si>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</si>
  <si>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</si>
  <si>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</si>
  <si>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</si>
  <si>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</si>
  <si>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</si>
  <si>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</si>
  <si>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</si>
  <si>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</si>
  <si>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</si>
  <si>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</si>
  <si>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</si>
  <si>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</si>
  <si>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</si>
  <si>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</si>
  <si>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</si>
  <si>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</si>
  <si>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</si>
  <si>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</si>
  <si>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</si>
  <si>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</si>
  <si>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</si>
  <si>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</si>
  <si>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</si>
  <si>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</si>
  <si>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</si>
  <si>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</si>
  <si>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</si>
  <si>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</si>
  <si>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</si>
  <si>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</si>
  <si>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</si>
  <si>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</si>
  <si>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</si>
  <si>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</si>
  <si>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</si>
  <si>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</si>
  <si>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</si>
  <si>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</si>
  <si>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</si>
  <si>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</si>
  <si>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</si>
  <si>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</si>
  <si>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</si>
  <si>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</si>
  <si>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</si>
  <si>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</si>
  <si>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</si>
  <si>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</si>
  <si>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</si>
  <si>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</si>
  <si>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</si>
  <si>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</si>
  <si>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</si>
  <si>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</si>
  <si>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</si>
  <si>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</si>
  <si>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</si>
  <si>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</si>
  <si>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</si>
  <si>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</si>
  <si>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</si>
  <si>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</si>
  <si>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</si>
  <si>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</si>
  <si>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</si>
  <si>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</si>
  <si>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</si>
  <si>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</si>
  <si>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</si>
  <si>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</si>
  <si>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</si>
  <si>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</si>
  <si>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</si>
  <si>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</si>
  <si>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</si>
  <si>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</si>
  <si>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</si>
  <si>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</si>
  <si>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</si>
  <si>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</si>
  <si>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</si>
  <si>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</si>
  <si>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</si>
  <si>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</si>
  <si>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</si>
  <si>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</si>
  <si>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</si>
  <si>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</si>
  <si>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</si>
  <si>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</si>
  <si>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</si>
  <si>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</si>
  <si>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</si>
  <si>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</si>
  <si>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</si>
  <si>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</si>
  <si>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</si>
  <si>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</si>
  <si>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</si>
  <si>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</si>
  <si>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</si>
  <si>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</si>
  <si>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</si>
  <si>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</si>
  <si>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</si>
  <si>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</si>
  <si>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</si>
  <si>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</si>
  <si>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</si>
  <si>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</si>
  <si>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</si>
  <si>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</si>
  <si>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</si>
  <si>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</si>
  <si>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</si>
  <si>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</si>
  <si>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</si>
  <si>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</si>
  <si>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</si>
  <si>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</si>
  <si>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</si>
  <si>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</si>
  <si>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</si>
  <si>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</si>
  <si>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</si>
  <si>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</si>
  <si>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</si>
  <si>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</si>
  <si>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</si>
  <si>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</si>
  <si>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</si>
  <si>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</si>
  <si>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</si>
  <si>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</si>
  <si>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</si>
  <si>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</si>
  <si>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</si>
  <si>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</si>
  <si>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</si>
  <si>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</si>
  <si>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</si>
  <si>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</si>
  <si>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</si>
  <si>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</si>
  <si>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</si>
  <si>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</si>
  <si>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</si>
  <si>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</si>
  <si>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</si>
  <si>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</si>
  <si>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</si>
  <si>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</si>
  <si>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</si>
  <si>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</si>
  <si>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</si>
  <si>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</si>
  <si>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</si>
  <si>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</si>
  <si>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</si>
  <si>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</si>
  <si>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</si>
  <si>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</si>
  <si>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</si>
  <si>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</si>
  <si>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</si>
  <si>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</si>
  <si>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</si>
  <si>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</si>
  <si>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</si>
  <si>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</si>
  <si>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</si>
  <si>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</si>
  <si>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</si>
  <si>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</si>
  <si>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</si>
  <si>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</si>
  <si>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</si>
  <si>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</si>
  <si>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</si>
  <si>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</si>
  <si>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</si>
  <si>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</si>
  <si>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</si>
  <si>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</si>
  <si>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</si>
  <si>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</si>
  <si>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</si>
  <si>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</si>
  <si>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</si>
  <si>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</si>
  <si>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</si>
  <si>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</si>
  <si>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</si>
  <si>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</si>
  <si>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</si>
  <si>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</si>
  <si>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</si>
  <si>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</si>
  <si>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</si>
  <si>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</si>
  <si>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</si>
  <si>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</si>
  <si>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</si>
  <si>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</si>
  <si>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</si>
  <si>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</si>
  <si>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</si>
  <si>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</si>
  <si>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</si>
  <si>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</si>
  <si>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</si>
  <si>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</si>
  <si>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</si>
  <si>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</si>
  <si>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</si>
  <si>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</si>
  <si>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</si>
  <si>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</si>
  <si>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</si>
  <si>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</si>
  <si>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</si>
  <si>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</si>
  <si>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</si>
  <si>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</si>
  <si>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</si>
  <si>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</si>
  <si>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</si>
  <si>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</si>
  <si>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</si>
  <si>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</si>
  <si>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</si>
  <si>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</si>
  <si>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</si>
  <si>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</si>
  <si>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</si>
  <si>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</si>
  <si>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</si>
  <si>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</si>
  <si>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</si>
  <si>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</si>
  <si>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</si>
  <si>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</si>
  <si>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</si>
  <si>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</si>
  <si>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</si>
  <si>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</si>
  <si>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</si>
  <si>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</si>
  <si>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</si>
  <si>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</si>
  <si>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</si>
  <si>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</si>
  <si>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</si>
  <si>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</si>
  <si>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</si>
  <si>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</si>
  <si>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</si>
  <si>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</si>
  <si>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</si>
  <si>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</si>
  <si>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</si>
  <si>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</si>
  <si>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</si>
  <si>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</si>
  <si>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</si>
  <si>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</si>
  <si>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</si>
  <si>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</si>
  <si>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</si>
  <si>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</si>
  <si>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</si>
  <si>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</si>
  <si>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</si>
  <si>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</si>
  <si>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</si>
  <si>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</si>
  <si>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</si>
  <si>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</si>
  <si>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</si>
  <si>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</si>
  <si>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</si>
  <si>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</si>
  <si>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</si>
  <si>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</si>
  <si>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</si>
  <si>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</si>
  <si>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</si>
  <si>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</si>
  <si>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</si>
  <si>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</si>
  <si>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</si>
  <si>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</si>
  <si>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</si>
  <si>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</si>
  <si>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</si>
  <si>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</si>
  <si>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</si>
  <si>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</si>
  <si>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</si>
  <si>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</si>
  <si>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</si>
  <si>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</si>
  <si>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</si>
  <si>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</si>
  <si>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</si>
  <si>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</si>
  <si>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</si>
  <si>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</si>
  <si>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</si>
  <si>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</si>
  <si>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</si>
  <si>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</si>
  <si>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</si>
  <si>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</si>
  <si>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</si>
  <si>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</si>
  <si>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</si>
  <si>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</si>
  <si>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</si>
  <si>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</si>
  <si>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</si>
  <si>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</si>
  <si>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</si>
  <si>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</si>
  <si>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</si>
  <si>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</si>
  <si>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</si>
  <si>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</si>
  <si>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</si>
  <si>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</si>
  <si>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</si>
  <si>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</si>
  <si>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</si>
  <si>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</si>
  <si>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</si>
  <si>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</si>
  <si>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</si>
  <si>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</si>
  <si>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</si>
  <si>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</si>
  <si>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</si>
  <si>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</si>
  <si>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</si>
  <si>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</si>
  <si>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</si>
  <si>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</si>
  <si>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</si>
  <si>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</si>
  <si>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</si>
  <si>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</si>
  <si>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</si>
  <si>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</si>
  <si>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</si>
  <si>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</si>
  <si>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</si>
  <si>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</si>
  <si>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</si>
  <si>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</si>
  <si>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</si>
  <si>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</si>
  <si>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</si>
  <si>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</si>
  <si>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</si>
  <si>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</si>
  <si>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</si>
  <si>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</si>
  <si>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</si>
  <si>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</si>
  <si>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</si>
  <si>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</si>
  <si>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</si>
  <si>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</si>
  <si>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</si>
  <si>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</si>
  <si>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</si>
  <si>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</si>
  <si>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</si>
  <si>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</si>
  <si>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</si>
  <si>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</si>
  <si>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</si>
  <si>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</si>
  <si>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</si>
  <si>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</si>
  <si>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</si>
  <si>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</si>
  <si>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</si>
  <si>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</si>
  <si>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</si>
  <si>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</si>
  <si>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</si>
  <si>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</si>
  <si>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</si>
  <si>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</si>
  <si>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</si>
  <si>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</si>
  <si>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</si>
  <si>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</si>
  <si>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</si>
  <si>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</si>
  <si>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</si>
  <si>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</si>
  <si>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</si>
  <si>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</si>
  <si>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</si>
  <si>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</si>
  <si>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</si>
  <si>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</si>
  <si>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</si>
  <si>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</si>
  <si>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</si>
  <si>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</si>
  <si>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</si>
  <si>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</si>
  <si>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</si>
  <si>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</si>
  <si>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</si>
  <si>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</si>
  <si>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</si>
  <si>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</si>
  <si>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</si>
  <si>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</si>
  <si>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</si>
  <si>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</si>
  <si>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</si>
  <si>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</si>
  <si>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</si>
  <si>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</si>
  <si>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</si>
  <si>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</si>
  <si>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</si>
  <si>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</si>
  <si>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</si>
  <si>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</si>
  <si>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</si>
  <si>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</si>
  <si>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</si>
  <si>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</si>
  <si>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</si>
  <si>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</si>
  <si>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</si>
  <si>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</si>
  <si>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</si>
  <si>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</si>
  <si>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</si>
  <si>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</si>
  <si>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</si>
  <si>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</si>
  <si>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</si>
  <si>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</si>
  <si>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</si>
  <si>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</si>
  <si>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</si>
  <si>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</si>
  <si>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</si>
  <si>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</si>
  <si>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</si>
  <si>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</si>
  <si>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</si>
  <si>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</si>
  <si>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</si>
  <si>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</si>
  <si>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</si>
  <si>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</si>
  <si>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</si>
  <si>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</si>
  <si>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</si>
  <si>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</si>
  <si>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</si>
  <si>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</si>
  <si>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</si>
  <si>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</si>
  <si>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</si>
  <si>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</si>
  <si>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</si>
  <si>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</si>
  <si>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</si>
  <si>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</si>
  <si>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</si>
  <si>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</si>
  <si>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</si>
  <si>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</si>
  <si>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</si>
  <si>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</si>
  <si>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</si>
  <si>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</si>
  <si>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</si>
  <si>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</si>
  <si>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</si>
  <si>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</si>
  <si>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</si>
  <si>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</si>
  <si>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</si>
  <si>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</si>
  <si>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</si>
  <si>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</si>
  <si>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</si>
  <si>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</si>
  <si>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</si>
  <si>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</si>
  <si>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</si>
  <si>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</si>
  <si>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</si>
  <si>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</si>
  <si>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</si>
  <si>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</si>
  <si>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</si>
  <si>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</si>
  <si>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</si>
  <si>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</si>
  <si>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</si>
  <si>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</si>
  <si>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</si>
  <si>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</si>
  <si>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</si>
  <si>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</si>
  <si>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</si>
  <si>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</si>
  <si>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</si>
  <si>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</si>
  <si>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</si>
  <si>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</si>
  <si>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</si>
  <si>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</si>
  <si>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</si>
  <si>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</si>
  <si>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</si>
  <si>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</si>
  <si>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</si>
  <si>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</si>
  <si>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</si>
  <si>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</si>
  <si>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</si>
  <si>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</si>
  <si>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</si>
  <si>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</si>
  <si>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</si>
  <si>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</si>
  <si>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</si>
  <si>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</si>
  <si>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</si>
  <si>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</si>
  <si>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</si>
  <si>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</si>
  <si>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</si>
  <si>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</si>
  <si>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</si>
  <si>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</si>
  <si>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</si>
  <si>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</si>
  <si>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</si>
  <si>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</si>
  <si>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</si>
  <si>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</si>
  <si>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</si>
  <si>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</si>
  <si>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</si>
  <si>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</si>
  <si>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</si>
  <si>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</si>
  <si>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</si>
  <si>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</si>
  <si>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</si>
  <si>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</si>
  <si>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</si>
  <si>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</si>
  <si>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</si>
  <si>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</si>
  <si>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</si>
  <si>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</si>
  <si>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</si>
  <si>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</si>
  <si>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</si>
  <si>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</si>
  <si>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</si>
  <si>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</si>
  <si>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</si>
  <si>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</si>
  <si>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</si>
  <si>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</si>
  <si>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</si>
  <si>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</si>
  <si>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</si>
  <si>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</si>
  <si>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</si>
  <si>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</si>
  <si>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</si>
  <si>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</si>
  <si>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</si>
  <si>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</si>
  <si>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</si>
  <si>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</si>
  <si>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</si>
  <si>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</si>
  <si>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</si>
  <si>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</si>
  <si>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</si>
  <si>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</si>
  <si>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</si>
  <si>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</si>
  <si>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</si>
  <si>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</si>
  <si>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</si>
  <si>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</si>
  <si>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</si>
  <si>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</si>
  <si>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</si>
  <si>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</si>
  <si>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</si>
  <si>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</si>
  <si>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</si>
  <si>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</si>
  <si>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</si>
  <si>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</si>
  <si>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</si>
  <si>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</si>
  <si>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</si>
  <si>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</si>
  <si>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</si>
  <si>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</si>
  <si>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</si>
  <si>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</si>
  <si>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</si>
  <si>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</si>
  <si>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</si>
  <si>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</si>
  <si>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</si>
  <si>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</si>
  <si>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</si>
  <si>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</si>
  <si>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</si>
  <si>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</si>
  <si>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</si>
  <si>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</si>
  <si>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</si>
  <si>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</si>
  <si>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</si>
  <si>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</si>
  <si>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</si>
  <si>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</si>
  <si>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</si>
  <si>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</si>
  <si>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</si>
  <si>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</si>
  <si>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</si>
  <si>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</si>
  <si>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</si>
  <si>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</si>
  <si>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</si>
  <si>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</si>
  <si>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</si>
  <si>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</si>
  <si>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</si>
  <si>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</si>
  <si>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</si>
  <si>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</si>
  <si>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</si>
  <si>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</si>
  <si>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</si>
  <si>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</si>
  <si>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</si>
  <si>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</si>
  <si>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</si>
  <si>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</si>
  <si>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</si>
  <si>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</si>
  <si>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</si>
  <si>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</si>
  <si>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</si>
  <si>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</si>
  <si>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</si>
  <si>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</si>
  <si>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</si>
  <si>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</si>
  <si>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</si>
  <si>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</si>
  <si>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</si>
  <si>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</si>
  <si>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</si>
  <si>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</si>
  <si>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</si>
  <si>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</si>
  <si>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</si>
  <si>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</si>
  <si>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</si>
  <si>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</si>
  <si>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</si>
  <si>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</si>
  <si>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</si>
  <si>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</si>
  <si>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</si>
  <si>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</si>
  <si>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</si>
  <si>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</si>
  <si>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</si>
  <si>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</si>
  <si>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</si>
  <si>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</si>
  <si>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</si>
  <si>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</si>
  <si>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</si>
  <si>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</si>
  <si>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</si>
  <si>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</si>
  <si>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</si>
  <si>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</si>
  <si>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</si>
  <si>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</si>
  <si>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</si>
  <si>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</si>
  <si>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</si>
  <si>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</si>
  <si>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</si>
  <si>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</si>
  <si>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</si>
  <si>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</si>
  <si>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</si>
  <si>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</si>
  <si>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</si>
  <si>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</si>
  <si>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</si>
  <si>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</si>
  <si>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</si>
  <si>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</si>
  <si>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</si>
  <si>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</si>
  <si>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</si>
  <si>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</si>
  <si>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</si>
  <si>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</si>
  <si>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</si>
  <si>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</si>
  <si>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</si>
  <si>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</si>
  <si>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</si>
  <si>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</si>
  <si>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</si>
  <si>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</si>
  <si>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</si>
  <si>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</si>
  <si>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</si>
  <si>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</si>
  <si>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</si>
  <si>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</si>
  <si>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</si>
  <si>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</si>
  <si>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</si>
  <si>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</si>
  <si>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</si>
  <si>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</si>
  <si>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</si>
  <si>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</si>
  <si>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</si>
  <si>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</si>
  <si>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</si>
  <si>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</si>
  <si>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</si>
  <si>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</si>
  <si>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</si>
  <si>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</si>
  <si>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</si>
  <si>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</si>
  <si>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</si>
  <si>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</si>
  <si>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</si>
  <si>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</si>
  <si>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</si>
  <si>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</si>
  <si>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</si>
  <si>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</si>
  <si>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</si>
  <si>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</si>
  <si>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</si>
  <si>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</si>
  <si>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</si>
  <si>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</si>
  <si>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</si>
  <si>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</si>
  <si>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</si>
  <si>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</si>
  <si>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</si>
  <si>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</si>
  <si>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</si>
  <si>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</si>
  <si>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</si>
  <si>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</si>
  <si>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</si>
  <si>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</si>
  <si>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</si>
  <si>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</si>
  <si>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</si>
  <si>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</si>
  <si>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</si>
  <si>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</si>
  <si>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</si>
  <si>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</si>
  <si>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</si>
  <si>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</si>
  <si>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</si>
  <si>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</si>
  <si>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</si>
  <si>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</si>
  <si>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</si>
  <si>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</si>
  <si>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</si>
  <si>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</si>
  <si>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</si>
  <si>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</si>
  <si>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</si>
  <si>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</si>
  <si>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</si>
  <si>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</si>
  <si>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</si>
  <si>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</si>
  <si>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</si>
  <si>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</si>
  <si>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</si>
  <si>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</si>
  <si>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</si>
  <si>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</si>
  <si>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</si>
  <si>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</si>
  <si>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</si>
  <si>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</si>
  <si>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</si>
  <si>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</si>
  <si>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</si>
  <si>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</si>
  <si>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</si>
  <si>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</si>
  <si>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</si>
  <si>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</si>
  <si>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</si>
  <si>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</si>
  <si>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</si>
  <si>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</si>
  <si>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</si>
  <si>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</si>
  <si>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</si>
  <si>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</si>
  <si>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</si>
  <si>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</si>
  <si>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</si>
  <si>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</si>
  <si>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</si>
  <si>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</si>
  <si>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</si>
  <si>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</si>
  <si>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</si>
  <si>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</si>
  <si>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</si>
  <si>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</si>
  <si>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</si>
  <si>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</si>
  <si>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</si>
  <si>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</si>
  <si>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</si>
  <si>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</si>
  <si>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</si>
  <si>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</si>
  <si>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</si>
  <si>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</si>
  <si>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</si>
  <si>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</si>
  <si>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</si>
  <si>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</si>
  <si>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</si>
  <si>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</si>
  <si>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</si>
  <si>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</si>
  <si>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</si>
  <si>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</si>
  <si>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</si>
  <si>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</si>
  <si>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</si>
  <si>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</si>
  <si>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</si>
  <si>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</si>
  <si>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</si>
  <si>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</si>
  <si>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</si>
  <si>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</si>
  <si>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</si>
  <si>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</si>
  <si>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</si>
  <si>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</si>
  <si>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</si>
  <si>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</si>
  <si>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</si>
  <si>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</si>
  <si>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</si>
  <si>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</si>
  <si>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</si>
  <si>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</si>
  <si>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</si>
  <si>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</si>
  <si>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</si>
  <si>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</si>
  <si>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</si>
  <si>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</si>
  <si>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</si>
  <si>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</si>
  <si>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</si>
  <si>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</si>
  <si>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</si>
  <si>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</si>
  <si>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</si>
  <si>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</si>
  <si>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</si>
  <si>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</si>
  <si>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</si>
  <si>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</si>
  <si>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</si>
  <si>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</si>
  <si>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</si>
  <si>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</si>
  <si>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</si>
  <si>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</si>
  <si>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</si>
  <si>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</si>
  <si>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</si>
  <si>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</si>
  <si>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</si>
  <si>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</si>
  <si>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</si>
  <si>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</si>
  <si>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</si>
  <si>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</si>
  <si>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</si>
  <si>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</si>
  <si>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</si>
  <si>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</si>
  <si>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</si>
  <si>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</si>
  <si>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</si>
  <si>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</si>
  <si>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</si>
  <si>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</si>
  <si>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</si>
  <si>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</si>
  <si>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</si>
  <si>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</si>
  <si>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</si>
  <si>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</si>
  <si>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</si>
  <si>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</si>
  <si>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</si>
  <si>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</si>
  <si>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</si>
  <si>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</si>
  <si>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</si>
  <si>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</si>
  <si>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</si>
  <si>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</si>
  <si>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</si>
  <si>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</si>
  <si>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</si>
  <si>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</si>
  <si>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</si>
  <si>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</si>
  <si>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</si>
  <si>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</si>
  <si>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</si>
  <si>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</si>
  <si>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</si>
  <si>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</si>
  <si>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</si>
  <si>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</si>
  <si>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</si>
  <si>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</si>
  <si>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</si>
  <si>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</si>
  <si>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</si>
  <si>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</si>
  <si>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</si>
  <si>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</si>
  <si>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</si>
  <si>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</si>
  <si>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</si>
  <si>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</si>
  <si>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</si>
  <si>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</si>
  <si>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</si>
  <si>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</si>
  <si>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</si>
  <si>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</si>
  <si>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</si>
  <si>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</si>
  <si>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</si>
  <si>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</si>
  <si>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</si>
  <si>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</si>
  <si>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</si>
  <si>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</si>
  <si>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</si>
  <si>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</si>
  <si>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</si>
  <si>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</si>
  <si>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</si>
  <si>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</si>
  <si>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</si>
  <si>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</si>
  <si>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</si>
  <si>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</si>
  <si>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</si>
  <si>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</si>
  <si>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</si>
  <si>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</si>
  <si>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</si>
  <si>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</si>
  <si>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</si>
  <si>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</si>
  <si>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</si>
  <si>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</si>
  <si>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</si>
  <si>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</si>
  <si>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</si>
  <si>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</si>
  <si>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</si>
  <si>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</si>
  <si>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</si>
  <si>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</si>
  <si>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</si>
  <si>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</si>
  <si>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</si>
  <si>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</si>
  <si>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</si>
  <si>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</si>
  <si>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</si>
  <si>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</si>
  <si>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</si>
  <si>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</si>
  <si>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</si>
  <si>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</si>
  <si>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</si>
  <si>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</si>
  <si>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</si>
  <si>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</si>
  <si>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</si>
  <si>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</si>
  <si>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</si>
  <si>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</si>
  <si>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</si>
  <si>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</si>
  <si>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</si>
  <si>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</si>
  <si>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</si>
  <si>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</si>
  <si>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</si>
  <si>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</si>
  <si>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</si>
  <si>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</si>
  <si>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</si>
  <si>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</si>
  <si>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</si>
  <si>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</si>
  <si>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</si>
  <si>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</si>
  <si>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</si>
  <si>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</si>
  <si>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</si>
  <si>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</si>
  <si>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</si>
  <si>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</si>
  <si>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</si>
  <si>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</si>
  <si>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</si>
  <si>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</si>
  <si>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</si>
  <si>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</si>
  <si>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</si>
  <si>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</si>
  <si>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</si>
  <si>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</si>
  <si>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</si>
  <si>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</si>
  <si>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</si>
  <si>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</si>
  <si>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</si>
  <si>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</si>
  <si>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</si>
  <si>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</si>
  <si>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</si>
  <si>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</si>
  <si>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</si>
  <si>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</si>
  <si>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</si>
  <si>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</si>
  <si>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</si>
  <si>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</si>
  <si>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</si>
  <si>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</si>
  <si>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</si>
  <si>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</si>
  <si>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</si>
  <si>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</si>
  <si>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</si>
  <si>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</si>
  <si>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</si>
  <si>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</si>
  <si>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</si>
  <si>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</si>
  <si>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</si>
  <si>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</si>
  <si>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</si>
  <si>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</si>
  <si>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</si>
  <si>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</si>
  <si>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</si>
  <si>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</si>
  <si>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</si>
  <si>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</si>
  <si>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</si>
  <si>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</si>
  <si>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</si>
  <si>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</si>
  <si>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</si>
  <si>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</si>
  <si>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</si>
  <si>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</si>
  <si>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</si>
  <si>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</si>
  <si>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</si>
  <si>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</si>
  <si>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</si>
  <si>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</si>
  <si>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</si>
  <si>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</si>
  <si>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</si>
  <si>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</si>
  <si>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</si>
  <si>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</si>
  <si>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</si>
  <si>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</si>
  <si>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</si>
  <si>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</si>
  <si>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</si>
  <si>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</si>
  <si>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</si>
  <si>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</si>
  <si>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</si>
  <si>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</si>
  <si>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</si>
  <si>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</si>
  <si>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</si>
  <si>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</si>
  <si>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</si>
  <si>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</si>
  <si>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</si>
  <si>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</si>
  <si>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</si>
  <si>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</si>
  <si>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</si>
  <si>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</si>
  <si>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</si>
  <si>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</si>
  <si>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</si>
  <si>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</si>
  <si>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</si>
  <si>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</si>
  <si>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</si>
  <si>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</si>
  <si>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</si>
  <si>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</si>
  <si>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</si>
  <si>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</si>
  <si>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</si>
  <si>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</si>
  <si>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</si>
  <si>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</si>
  <si>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</si>
  <si>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</si>
  <si>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</si>
  <si>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</si>
  <si>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</si>
  <si>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</si>
  <si>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</si>
  <si>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</si>
  <si>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</si>
  <si>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</si>
  <si>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</si>
  <si>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</si>
  <si>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</si>
  <si>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</si>
  <si>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</si>
  <si>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</si>
  <si>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</si>
  <si>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</si>
  <si>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</si>
  <si>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</si>
  <si>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</si>
  <si>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</si>
  <si>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</si>
  <si>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</si>
  <si>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</si>
  <si>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</si>
  <si>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</si>
  <si>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</si>
  <si>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</si>
  <si>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</si>
  <si>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</si>
  <si>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</si>
  <si>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</si>
  <si>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</si>
  <si>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</si>
  <si>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</si>
  <si>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</si>
  <si>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</si>
  <si>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</si>
  <si>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</si>
  <si>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</si>
  <si>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</si>
  <si>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</si>
  <si>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</si>
  <si>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</si>
  <si>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</si>
  <si>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</si>
  <si>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</si>
  <si>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</si>
  <si>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</si>
  <si>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</si>
  <si>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</si>
  <si>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</si>
  <si>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</si>
  <si>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</si>
  <si>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</si>
  <si>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</si>
  <si>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</si>
  <si>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</si>
  <si>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</si>
  <si>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</si>
  <si>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</si>
  <si>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</si>
  <si>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</si>
  <si>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</si>
  <si>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</si>
  <si>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</si>
  <si>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</si>
  <si>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</si>
  <si>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</si>
  <si>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</si>
  <si>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</si>
  <si>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</si>
  <si>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</si>
  <si>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</si>
  <si>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</si>
  <si>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</si>
  <si>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</si>
  <si>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</si>
  <si>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</si>
  <si>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</si>
  <si>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</si>
  <si>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</si>
  <si>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</si>
  <si>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</si>
  <si>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</si>
  <si>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</si>
  <si>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</si>
  <si>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</si>
  <si>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</si>
  <si>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</si>
  <si>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</si>
  <si>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</si>
  <si>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</si>
  <si>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</si>
  <si>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</si>
  <si>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</si>
  <si>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</si>
  <si>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</si>
  <si>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</si>
  <si>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</si>
  <si>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</si>
  <si>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</si>
  <si>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</si>
  <si>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</si>
  <si>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</si>
  <si>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</si>
  <si>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</si>
  <si>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</si>
  <si>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</si>
  <si>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</si>
  <si>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</si>
  <si>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</si>
  <si>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</si>
  <si>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</si>
  <si>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</si>
  <si>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</si>
  <si>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</si>
  <si>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</si>
  <si>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</si>
  <si>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</si>
  <si>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</si>
  <si>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</si>
  <si>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</si>
  <si>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</si>
  <si>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</si>
  <si>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</si>
  <si>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</si>
  <si>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</si>
  <si>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</si>
  <si>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</si>
  <si>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</si>
  <si>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</si>
  <si>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</si>
  <si>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</si>
  <si>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</si>
  <si>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</si>
  <si>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</si>
  <si>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</si>
  <si>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</si>
  <si>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</si>
  <si>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</si>
  <si>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</si>
  <si>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</si>
  <si>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</si>
  <si>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</si>
  <si>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</si>
  <si>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</si>
  <si>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</si>
  <si>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</si>
  <si>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</si>
  <si>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</si>
  <si>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</si>
  <si>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</si>
  <si>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</si>
  <si>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</si>
  <si>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</si>
  <si>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</si>
  <si>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</si>
  <si>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</si>
  <si>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</si>
  <si>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</si>
  <si>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</si>
  <si>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</si>
  <si>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</si>
  <si>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</si>
  <si>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</si>
  <si>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</si>
  <si>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</si>
  <si>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</si>
  <si>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</si>
  <si>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</si>
  <si>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</si>
  <si>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</si>
  <si>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</si>
  <si>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</si>
  <si>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</si>
  <si>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</si>
  <si>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</si>
  <si>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</si>
  <si>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</si>
  <si>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</si>
  <si>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</si>
  <si>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</si>
  <si>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</si>
  <si>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</si>
  <si>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</si>
  <si>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</si>
  <si>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</si>
  <si>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</si>
  <si>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</si>
  <si>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</si>
  <si>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</si>
  <si>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</si>
  <si>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</si>
  <si>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</si>
  <si>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</si>
  <si>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</si>
  <si>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</si>
  <si>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</si>
  <si>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</si>
  <si>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</si>
  <si>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</si>
  <si>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</si>
  <si>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</si>
  <si>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</si>
  <si>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</si>
  <si>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</si>
  <si>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</si>
  <si>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</si>
  <si>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</si>
  <si>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</si>
  <si>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</si>
  <si>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</si>
  <si>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</si>
  <si>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</si>
  <si>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</si>
  <si>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</si>
  <si>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</si>
  <si>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</si>
  <si>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</si>
  <si>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</si>
  <si>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</si>
  <si>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</si>
  <si>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</si>
  <si>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</si>
  <si>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</si>
  <si>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</si>
  <si>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</si>
  <si>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</si>
  <si>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</si>
  <si>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</si>
  <si>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</si>
  <si>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</si>
  <si>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</si>
  <si>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</si>
  <si>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</si>
  <si>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</si>
  <si>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</si>
  <si>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</si>
  <si>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</si>
  <si>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</si>
  <si>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</si>
  <si>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</si>
  <si>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</si>
  <si>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</si>
  <si>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</si>
  <si>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</si>
  <si>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</si>
  <si>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</si>
  <si>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</si>
  <si>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</si>
  <si>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</si>
  <si>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</si>
  <si>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</si>
  <si>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</si>
  <si>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</si>
  <si>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</si>
  <si>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</si>
  <si>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</si>
  <si>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</si>
  <si>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</si>
  <si>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</si>
  <si>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</si>
  <si>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</si>
  <si>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</si>
  <si>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</si>
  <si>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</si>
  <si>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</si>
  <si>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</si>
  <si>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</si>
  <si>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</si>
  <si>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</si>
  <si>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</si>
  <si>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</si>
  <si>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</si>
  <si>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</si>
  <si>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</si>
  <si>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</si>
  <si>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</si>
  <si>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</si>
  <si>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</si>
  <si>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</si>
  <si>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</si>
  <si>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</si>
  <si>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</si>
  <si>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</si>
  <si>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</si>
  <si>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</si>
  <si>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</si>
  <si>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</si>
  <si>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</si>
  <si>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</si>
  <si>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</si>
  <si>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</si>
  <si>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</si>
  <si>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</si>
  <si>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</si>
  <si>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</si>
  <si>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</si>
  <si>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</si>
  <si>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</si>
  <si>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</si>
  <si>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</si>
  <si>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</si>
  <si>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</si>
  <si>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</si>
  <si>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</si>
  <si>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</si>
  <si>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</si>
  <si>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</si>
  <si>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</si>
  <si>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</si>
  <si>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</si>
  <si>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</si>
  <si>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</si>
  <si>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</si>
  <si>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</si>
  <si>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</si>
  <si>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</si>
  <si>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</si>
  <si>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</si>
  <si>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</si>
  <si>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</si>
  <si>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</si>
  <si>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</si>
  <si>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</si>
  <si>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</si>
  <si>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</si>
  <si>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</si>
  <si>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</si>
  <si>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</si>
  <si>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</si>
  <si>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</si>
  <si>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</si>
  <si>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</si>
  <si>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</si>
  <si>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</si>
  <si>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</si>
  <si>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</si>
  <si>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</si>
  <si>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</si>
  <si>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</si>
  <si>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</si>
  <si>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</si>
  <si>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</si>
  <si>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</si>
  <si>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</si>
  <si>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</si>
  <si>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</si>
  <si>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</si>
  <si>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</si>
  <si>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</si>
  <si>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</si>
  <si>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</si>
  <si>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</si>
  <si>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</si>
  <si>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</si>
  <si>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</si>
  <si>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</si>
  <si>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</si>
  <si>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</si>
  <si>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</si>
  <si>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</si>
  <si>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</si>
  <si>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</si>
  <si>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</si>
  <si>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</si>
  <si>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</si>
  <si>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</si>
  <si>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</si>
  <si>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</si>
  <si>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</si>
  <si>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</si>
  <si>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</si>
  <si>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</si>
  <si>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</si>
  <si>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</si>
  <si>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</si>
  <si>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</si>
  <si>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</si>
  <si>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</si>
  <si>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</si>
  <si>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</si>
  <si>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</si>
  <si>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</si>
  <si>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</si>
  <si>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</si>
  <si>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</si>
  <si>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</si>
  <si>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</si>
  <si>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</si>
  <si>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</si>
  <si>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</si>
  <si>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</si>
  <si>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</si>
  <si>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</si>
  <si>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</si>
  <si>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</si>
  <si>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</si>
  <si>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</si>
  <si>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</si>
  <si>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</si>
  <si>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</si>
  <si>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</si>
  <si>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</si>
  <si>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</si>
  <si>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</si>
  <si>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</si>
  <si>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</si>
  <si>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</si>
  <si>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</si>
  <si>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</si>
  <si>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</si>
  <si>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</si>
  <si>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</si>
  <si>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</si>
  <si>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</si>
  <si>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</si>
  <si>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</si>
  <si>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</si>
  <si>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</si>
  <si>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</si>
  <si>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</si>
  <si>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</si>
  <si>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</si>
  <si>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</si>
  <si>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</si>
  <si>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</si>
  <si>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</si>
  <si>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</si>
  <si>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</si>
  <si>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</si>
  <si>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</si>
  <si>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</si>
  <si>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</si>
  <si>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</si>
  <si>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</si>
  <si>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</si>
  <si>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</si>
  <si>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</si>
  <si>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</si>
  <si>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</si>
  <si>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</si>
  <si>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</si>
  <si>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</si>
  <si>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</si>
  <si>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</si>
  <si>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</si>
  <si>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</si>
  <si>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</si>
  <si>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</si>
  <si>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</si>
  <si>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</si>
  <si>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</si>
  <si>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</si>
  <si>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</si>
  <si>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</si>
  <si>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</si>
  <si>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</si>
  <si>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</si>
  <si>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</si>
  <si>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</si>
  <si>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</si>
  <si>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</si>
  <si>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</si>
  <si>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</si>
  <si>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</si>
  <si>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</si>
  <si>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</si>
  <si>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</si>
  <si>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</si>
  <si>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</si>
  <si>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</si>
  <si>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</si>
  <si>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</si>
  <si>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</si>
  <si>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</si>
  <si>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</si>
  <si>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</si>
  <si>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</si>
  <si>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</si>
  <si>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</si>
  <si>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</si>
  <si>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</si>
  <si>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</si>
  <si>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</si>
  <si>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</si>
  <si>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</si>
  <si>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</si>
  <si>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</si>
  <si>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</si>
  <si>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</si>
  <si>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</si>
  <si>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</si>
  <si>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</si>
  <si>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</si>
  <si>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</si>
  <si>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</si>
  <si>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</si>
  <si>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</si>
  <si>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</si>
  <si>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</si>
  <si>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</si>
  <si>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</si>
  <si>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</si>
  <si>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</si>
  <si>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</si>
  <si>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</si>
  <si>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</si>
  <si>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</si>
  <si>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</si>
  <si>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</si>
  <si>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</si>
  <si>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</si>
  <si>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</si>
  <si>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</si>
  <si>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</si>
  <si>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</si>
  <si>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</si>
  <si>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</si>
  <si>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</si>
  <si>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</si>
  <si>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</si>
  <si>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</si>
  <si>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</si>
  <si>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</si>
  <si>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</si>
  <si>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</si>
  <si>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</si>
  <si>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</si>
  <si>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</si>
  <si>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</si>
  <si>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</si>
  <si>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</si>
  <si>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</si>
  <si>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</si>
  <si>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</si>
  <si>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</si>
  <si>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</si>
  <si>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</si>
  <si>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</si>
  <si>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</si>
  <si>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</si>
  <si>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</si>
  <si>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</si>
  <si>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</si>
  <si>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</si>
  <si>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</si>
  <si>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</si>
  <si>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</si>
  <si>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</si>
  <si>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</si>
  <si>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</si>
  <si>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</si>
  <si>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</si>
  <si>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</si>
  <si>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</si>
  <si>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</si>
  <si>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</si>
  <si>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</si>
  <si>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</si>
  <si>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</si>
  <si>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</si>
  <si>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</si>
  <si>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</si>
  <si>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</si>
  <si>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</si>
  <si>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</si>
  <si>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</si>
  <si>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</si>
  <si>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</si>
  <si>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</si>
  <si>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</si>
  <si>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</si>
  <si>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</si>
  <si>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</si>
  <si>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</si>
  <si>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</si>
  <si>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</si>
  <si>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</si>
  <si>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</si>
  <si>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</si>
  <si>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</si>
  <si>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</si>
  <si>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</si>
  <si>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</si>
  <si>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</si>
  <si>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</si>
  <si>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</si>
  <si>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</si>
  <si>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</si>
  <si>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</si>
  <si>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</si>
  <si>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</si>
  <si>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</si>
  <si>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</si>
  <si>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</si>
  <si>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</si>
  <si>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</si>
  <si>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</si>
  <si>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</si>
  <si>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</si>
  <si>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</si>
  <si>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</si>
  <si>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</si>
  <si>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</si>
  <si>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</si>
  <si>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</si>
  <si>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</si>
  <si>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</si>
  <si>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</si>
  <si>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</si>
  <si>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</si>
  <si>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</si>
  <si>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</si>
  <si>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</si>
  <si>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</si>
  <si>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</si>
  <si>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</si>
  <si>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</si>
  <si>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</si>
  <si>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</si>
  <si>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</si>
  <si>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</si>
  <si>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</si>
  <si>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</si>
  <si>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</si>
  <si>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</si>
  <si>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</si>
  <si>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</si>
  <si>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</si>
  <si>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</si>
  <si>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</si>
  <si>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</si>
  <si>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</si>
  <si>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</si>
  <si>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</si>
  <si>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</si>
  <si>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</si>
  <si>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</si>
  <si>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</si>
  <si>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</si>
  <si>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</si>
  <si>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</si>
  <si>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</si>
  <si>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</si>
  <si>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</si>
  <si>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</si>
  <si>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</si>
  <si>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</si>
  <si>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</si>
  <si>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</si>
  <si>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</si>
  <si>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</si>
  <si>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</si>
  <si>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</si>
  <si>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</si>
  <si>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</si>
  <si>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</si>
  <si>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</si>
  <si>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</si>
  <si>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</si>
  <si>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</si>
  <si>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</si>
  <si>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</si>
  <si>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</si>
  <si>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</si>
  <si>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</si>
  <si>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</si>
  <si>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</si>
  <si>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</si>
  <si>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</si>
  <si>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</si>
  <si>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</si>
  <si>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</si>
  <si>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</si>
  <si>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</si>
  <si>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</si>
  <si>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</si>
  <si>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</si>
  <si>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</si>
  <si>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</si>
  <si>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</si>
  <si>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</si>
  <si>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</si>
  <si>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</si>
  <si>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</si>
  <si>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</si>
  <si>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</si>
  <si>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</si>
  <si>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</si>
  <si>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</si>
  <si>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</si>
  <si>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</si>
  <si>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</si>
  <si>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</si>
  <si>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</si>
  <si>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</si>
  <si>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</si>
  <si>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</si>
  <si>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</si>
  <si>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</si>
  <si>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</si>
  <si>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</si>
  <si>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</si>
  <si>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</si>
  <si>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</si>
  <si>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</si>
  <si>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</si>
  <si>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</si>
  <si>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</si>
  <si>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</si>
  <si>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</si>
  <si>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</si>
  <si>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</si>
  <si>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</si>
  <si>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</si>
  <si>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</si>
  <si>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</si>
  <si>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</si>
  <si>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</si>
  <si>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</si>
  <si>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</si>
  <si>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</si>
  <si>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</si>
  <si>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</si>
  <si>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</si>
  <si>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</si>
  <si>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</si>
  <si>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</si>
  <si>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</si>
  <si>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</si>
  <si>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</si>
  <si>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</si>
  <si>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</si>
  <si>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</si>
  <si>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</si>
  <si>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</si>
  <si>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</si>
  <si>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</si>
  <si>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</si>
  <si>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</si>
  <si>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</si>
  <si>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</si>
  <si>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</si>
  <si>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</si>
  <si>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</si>
  <si>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</si>
  <si>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</si>
  <si>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</si>
  <si>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</si>
  <si>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</si>
  <si>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</si>
  <si>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</si>
  <si>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</si>
  <si>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</si>
  <si>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</si>
  <si>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</si>
  <si>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</si>
  <si>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</si>
  <si>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</si>
  <si>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</si>
  <si>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</si>
  <si>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</si>
  <si>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</si>
  <si>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</si>
  <si>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</si>
  <si>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</si>
  <si>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</si>
  <si>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</si>
  <si>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</si>
  <si>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</si>
  <si>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</si>
  <si>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</si>
  <si>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</si>
  <si>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</si>
  <si>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</si>
  <si>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</si>
  <si>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</si>
  <si>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</si>
  <si>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</si>
  <si>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</si>
  <si>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</si>
  <si>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</si>
  <si>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</si>
  <si>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</si>
  <si>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</si>
  <si>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</si>
  <si>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</si>
  <si>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</si>
  <si>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</si>
  <si>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</si>
  <si>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</si>
  <si>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</si>
  <si>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</si>
  <si>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</si>
  <si>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</si>
  <si>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</si>
  <si>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</si>
  <si>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</si>
  <si>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</si>
  <si>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</si>
  <si>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</si>
  <si>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</si>
  <si>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</si>
  <si>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</si>
  <si>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</si>
  <si>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</si>
  <si>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</si>
  <si>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</si>
  <si>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</si>
  <si>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</si>
  <si>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</si>
  <si>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</si>
  <si>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</si>
  <si>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</si>
  <si>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</si>
  <si>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</si>
  <si>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</si>
  <si>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</si>
  <si>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</si>
  <si>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</si>
  <si>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</si>
  <si>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</si>
  <si>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</si>
  <si>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</si>
  <si>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</si>
  <si>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</si>
  <si>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</si>
  <si>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</si>
  <si>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</si>
  <si>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</si>
  <si>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</si>
  <si>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</si>
  <si>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</si>
  <si>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</si>
  <si>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</si>
  <si>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</si>
  <si>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</si>
  <si>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</si>
  <si>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</si>
  <si>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</si>
  <si>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</si>
  <si>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</si>
  <si>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</si>
  <si>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</si>
  <si>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</si>
  <si>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</si>
  <si>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</si>
  <si>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</si>
  <si>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</si>
  <si>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</si>
  <si>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</si>
  <si>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</si>
  <si>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</si>
  <si>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</si>
  <si>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</si>
  <si>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</si>
  <si>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</si>
  <si>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</si>
  <si>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</si>
  <si>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</si>
  <si>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</si>
  <si>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</si>
  <si>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</si>
  <si>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</si>
  <si>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</si>
  <si>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</si>
  <si>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</si>
  <si>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</si>
  <si>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</si>
  <si>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</si>
  <si>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</si>
  <si>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</si>
  <si>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</si>
  <si>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</si>
  <si>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</si>
  <si>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</si>
  <si>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</si>
  <si>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</si>
  <si>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</si>
  <si>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</si>
  <si>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</si>
  <si>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</si>
  <si>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</si>
  <si>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</si>
  <si>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</si>
  <si>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</si>
  <si>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</si>
  <si>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</si>
  <si>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</si>
  <si>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</si>
  <si>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</si>
  <si>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</si>
  <si>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</si>
  <si>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</si>
  <si>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</si>
  <si>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</si>
  <si>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</si>
  <si>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</si>
  <si>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</si>
  <si>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</si>
  <si>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</si>
  <si>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</si>
  <si>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</si>
  <si>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</si>
  <si>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</si>
  <si>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</si>
  <si>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</si>
  <si>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</si>
  <si>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</si>
  <si>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</si>
  <si>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</si>
  <si>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</si>
  <si>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</si>
  <si>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</si>
  <si>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</si>
  <si>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</si>
  <si>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</si>
  <si>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</si>
  <si>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</si>
  <si>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</si>
  <si>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</si>
  <si>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</si>
  <si>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</si>
  <si>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</si>
  <si>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</si>
  <si>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</si>
  <si>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</si>
  <si>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</si>
  <si>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</si>
  <si>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</si>
  <si>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</si>
  <si>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</si>
  <si>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</si>
  <si>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</si>
  <si>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</si>
  <si>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</si>
  <si>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</si>
  <si>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</si>
  <si>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</si>
  <si>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</si>
  <si>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</si>
  <si>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</si>
  <si>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</si>
  <si>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</si>
  <si>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</si>
  <si>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</si>
  <si>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</si>
  <si>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</si>
  <si>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</si>
  <si>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</si>
  <si>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</si>
  <si>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</si>
  <si>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</si>
  <si>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</si>
  <si>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</si>
  <si>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</si>
  <si>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</si>
  <si>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</si>
  <si>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</si>
  <si>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</si>
  <si>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</si>
  <si>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</si>
  <si>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</si>
  <si>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</si>
  <si>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</si>
  <si>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</si>
  <si>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</si>
  <si>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</si>
  <si>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</si>
  <si>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</si>
  <si>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</si>
  <si>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</si>
  <si>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</si>
  <si>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</si>
  <si>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</si>
  <si>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</si>
  <si>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</si>
  <si>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</si>
  <si>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</si>
  <si>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</si>
  <si>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</si>
  <si>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</si>
  <si>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</si>
  <si>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</si>
  <si>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</si>
  <si>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</si>
  <si>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</si>
  <si>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</si>
  <si>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</si>
  <si>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</si>
  <si>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</si>
  <si>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</si>
  <si>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</si>
  <si>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</si>
  <si>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</si>
  <si>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</si>
  <si>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</si>
  <si>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</si>
  <si>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</si>
  <si>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</si>
  <si>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</si>
  <si>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</si>
  <si>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</si>
  <si>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</si>
  <si>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</si>
  <si>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</si>
  <si>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</si>
  <si>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</si>
  <si>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</si>
  <si>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</si>
  <si>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</si>
  <si>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</si>
  <si>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</si>
  <si>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</si>
  <si>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</si>
  <si>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</si>
  <si>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</si>
  <si>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</si>
  <si>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</si>
  <si>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</si>
  <si>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</si>
  <si>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</si>
  <si>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</si>
  <si>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</si>
  <si>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</si>
  <si>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</si>
  <si>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</si>
  <si>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</si>
  <si>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</si>
  <si>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</si>
  <si>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</si>
  <si>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</si>
  <si>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</si>
  <si>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</si>
  <si>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</si>
  <si>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</si>
  <si>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</si>
  <si>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</si>
  <si>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</si>
  <si>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</si>
  <si>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</si>
  <si>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</si>
  <si>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</si>
  <si>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</si>
  <si>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</si>
  <si>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</si>
  <si>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</si>
  <si>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</si>
  <si>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</si>
  <si>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</si>
  <si>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</si>
  <si>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</si>
  <si>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</si>
  <si>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</si>
  <si>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</si>
  <si>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</si>
  <si>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</si>
  <si>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</si>
  <si>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</si>
  <si>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</si>
  <si>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</si>
  <si>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</si>
  <si>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</si>
  <si>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</si>
  <si>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</si>
  <si>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</si>
  <si>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</si>
  <si>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</si>
  <si>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</si>
  <si>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</si>
  <si>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</si>
  <si>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</si>
  <si>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</si>
  <si>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</si>
  <si>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</si>
  <si>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</si>
  <si>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</si>
  <si>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</si>
  <si>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</si>
  <si>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</si>
  <si>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</si>
  <si>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</si>
  <si>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</si>
  <si>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</si>
  <si>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</si>
  <si>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</si>
  <si>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</si>
  <si>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</si>
  <si>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</si>
  <si>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</si>
  <si>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</si>
  <si>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</si>
  <si>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</si>
  <si>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</si>
  <si>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</si>
  <si>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</si>
  <si>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</si>
  <si>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</si>
  <si>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</si>
  <si>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</si>
  <si>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</si>
  <si>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</si>
  <si>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</si>
  <si>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</si>
  <si>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</si>
  <si>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</si>
  <si>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</si>
  <si>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</si>
  <si>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</si>
  <si>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</si>
  <si>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</si>
  <si>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</si>
  <si>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</si>
  <si>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</si>
  <si>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</si>
  <si>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</si>
  <si>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</si>
  <si>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</si>
  <si>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</si>
  <si>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</si>
  <si>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</si>
  <si>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</si>
  <si>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</si>
  <si>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</si>
  <si>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</si>
  <si>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</si>
  <si>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</si>
  <si>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</si>
  <si>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</si>
  <si>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</si>
  <si>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</si>
  <si>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</si>
  <si>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</si>
  <si>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</si>
  <si>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</si>
  <si>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</si>
  <si>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</si>
  <si>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</si>
  <si>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</si>
  <si>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</si>
  <si>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</si>
  <si>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</si>
  <si>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</si>
  <si>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</si>
  <si>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</si>
  <si>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</si>
  <si>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</si>
  <si>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</si>
  <si>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</si>
  <si>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</si>
  <si>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</si>
  <si>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</si>
  <si>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</si>
  <si>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</si>
  <si>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</si>
  <si>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</si>
  <si>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</si>
  <si>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</si>
  <si>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</si>
  <si>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</si>
  <si>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</si>
  <si>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</si>
  <si>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</si>
  <si>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</si>
  <si>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</si>
  <si>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</si>
  <si>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</si>
  <si>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</si>
  <si>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</si>
  <si>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</si>
  <si>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</si>
  <si>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</si>
  <si>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</si>
  <si>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</si>
  <si>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</si>
  <si>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</si>
  <si>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</si>
  <si>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</si>
  <si>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</si>
  <si>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</si>
  <si>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</si>
  <si>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</si>
  <si>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</si>
  <si>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</si>
  <si>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</si>
  <si>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</si>
  <si>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</si>
  <si>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</si>
  <si>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</si>
  <si>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</si>
  <si>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</si>
  <si>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</si>
  <si>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</si>
  <si>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</si>
  <si>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</si>
  <si>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</si>
  <si>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</si>
  <si>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</si>
  <si>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</si>
  <si>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</si>
  <si>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</si>
  <si>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</si>
  <si>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</si>
  <si>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</si>
  <si>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</si>
  <si>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</si>
  <si>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</si>
  <si>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</si>
  <si>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</si>
  <si>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</si>
  <si>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</si>
  <si>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</si>
  <si>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</si>
  <si>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</si>
  <si>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</si>
  <si>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</si>
  <si>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</si>
  <si>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</si>
  <si>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</si>
  <si>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</si>
  <si>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</si>
  <si>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</si>
  <si>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</si>
  <si>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</si>
  <si>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</si>
  <si>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</si>
  <si>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</si>
  <si>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</si>
  <si>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</si>
  <si>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</si>
  <si>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</si>
  <si>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</si>
  <si>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</si>
  <si>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</si>
  <si>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</si>
  <si>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</si>
  <si>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</si>
  <si>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</si>
  <si>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</si>
  <si>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</si>
  <si>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</si>
  <si>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</si>
  <si>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</si>
  <si>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</si>
  <si>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</si>
  <si>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</si>
  <si>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</si>
  <si>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</si>
  <si>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</si>
  <si>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</si>
  <si>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</si>
  <si>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</si>
  <si>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</si>
  <si>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</si>
  <si>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</si>
  <si>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</si>
  <si>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</si>
  <si>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</si>
  <si>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</si>
  <si>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</si>
  <si>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</si>
  <si>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</si>
  <si>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</si>
  <si>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</si>
  <si>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</si>
  <si>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</si>
  <si>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</si>
  <si>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</si>
  <si>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</si>
  <si>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</si>
  <si>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</si>
  <si>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</si>
  <si>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</si>
  <si>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</si>
  <si>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</si>
  <si>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</si>
  <si>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</si>
  <si>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</si>
  <si>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</si>
  <si>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</si>
  <si>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</si>
  <si>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</si>
  <si>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</si>
  <si>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</si>
  <si>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</si>
  <si>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</si>
  <si>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</si>
  <si>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</si>
  <si>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</si>
  <si>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</si>
  <si>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</si>
  <si>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</si>
  <si>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</si>
  <si>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</si>
  <si>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</si>
  <si>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</si>
  <si>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</si>
  <si>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</si>
  <si>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</si>
  <si>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</si>
  <si>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</si>
  <si>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</si>
  <si>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</si>
  <si>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</si>
  <si>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</si>
  <si>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</si>
  <si>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</si>
  <si>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</si>
  <si>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</si>
  <si>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</si>
  <si>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</si>
  <si>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</si>
  <si>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</si>
  <si>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</si>
  <si>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</si>
  <si>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</si>
  <si>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</si>
  <si>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</si>
  <si>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</si>
  <si>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</si>
  <si>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</si>
  <si>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</si>
  <si>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</si>
  <si>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</si>
  <si>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</si>
  <si>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</si>
  <si>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</si>
  <si>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</si>
  <si>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</si>
  <si>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</si>
  <si>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</si>
  <si>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</si>
  <si>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</si>
  <si>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</si>
  <si>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</si>
  <si>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</si>
  <si>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</si>
  <si>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</si>
  <si>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</si>
  <si>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</si>
  <si>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</si>
  <si>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</si>
  <si>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</si>
  <si>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</si>
  <si>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</si>
  <si>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</si>
  <si>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</si>
  <si>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</si>
  <si>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</si>
  <si>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</si>
  <si>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</si>
  <si>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</si>
  <si>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</si>
  <si>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</si>
  <si>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</si>
  <si>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</si>
  <si>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</si>
  <si>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</si>
  <si>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</si>
  <si>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</si>
  <si>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</si>
  <si>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</si>
  <si>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</si>
  <si>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</si>
  <si>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</si>
  <si>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</si>
  <si>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</si>
  <si>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</si>
  <si>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</si>
  <si>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</si>
  <si>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</si>
  <si>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</si>
  <si>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</si>
  <si>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</si>
  <si>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</si>
  <si>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</si>
  <si>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</si>
  <si>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</si>
  <si>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</si>
  <si>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</si>
  <si>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</si>
  <si>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</si>
  <si>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</si>
  <si>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</si>
  <si>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</si>
  <si>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</si>
  <si>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</si>
  <si>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</si>
  <si>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</si>
  <si>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</si>
  <si>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</si>
  <si>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</si>
  <si>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</si>
  <si>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</si>
  <si>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</si>
  <si>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</si>
  <si>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</si>
  <si>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</si>
  <si>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</si>
  <si>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</si>
  <si>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</si>
  <si>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</si>
  <si>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</si>
  <si>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</si>
  <si>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</si>
  <si>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</si>
  <si>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</si>
  <si>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</si>
  <si>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</si>
  <si>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</si>
  <si>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</si>
  <si>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</si>
  <si>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</si>
  <si>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</si>
  <si>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</si>
  <si>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</si>
  <si>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</si>
  <si>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</si>
  <si>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</si>
  <si>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</si>
  <si>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</si>
  <si>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</si>
  <si>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</si>
  <si>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</si>
  <si>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</si>
  <si>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</si>
  <si>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</si>
  <si>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</si>
  <si>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</si>
  <si>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</si>
  <si>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</si>
  <si>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</si>
  <si>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</si>
  <si>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</si>
  <si>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</si>
  <si>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</si>
  <si>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</si>
  <si>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</si>
  <si>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</si>
  <si>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</si>
  <si>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</si>
  <si>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</si>
  <si>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</si>
  <si>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</si>
  <si>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</si>
  <si>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</si>
  <si>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</si>
  <si>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</si>
  <si>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</si>
  <si>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</si>
  <si>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</si>
  <si>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</si>
  <si>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</si>
  <si>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</si>
  <si>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</si>
  <si>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</si>
  <si>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</si>
  <si>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</si>
  <si>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</si>
  <si>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</si>
  <si>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</si>
  <si>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</si>
  <si>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</si>
  <si>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</si>
  <si>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</si>
  <si>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</si>
  <si>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</si>
  <si>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</si>
  <si>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</si>
  <si>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</si>
  <si>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</si>
  <si>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</si>
  <si>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</si>
  <si>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</si>
  <si>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</si>
  <si>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</si>
  <si>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</si>
  <si>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</si>
  <si>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</si>
  <si>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</si>
  <si>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</si>
  <si>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</si>
  <si>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</si>
  <si>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</si>
  <si>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</si>
  <si>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</si>
  <si>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</si>
  <si>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</si>
  <si>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</si>
  <si>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</si>
  <si>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</si>
  <si>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</si>
  <si>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</si>
  <si>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</si>
  <si>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</si>
  <si>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</si>
  <si>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</si>
  <si>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</si>
  <si>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</si>
  <si>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</si>
  <si>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</si>
  <si>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</si>
  <si>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</si>
  <si>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</si>
  <si>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</si>
  <si>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</si>
  <si>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</si>
  <si>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</si>
  <si>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</si>
  <si>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</si>
  <si>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</si>
  <si>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</si>
  <si>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</si>
  <si>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</si>
  <si>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</si>
  <si>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</si>
  <si>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</si>
  <si>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</si>
  <si>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</si>
  <si>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</si>
  <si>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</si>
  <si>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</si>
  <si>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</si>
  <si>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</si>
  <si>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</si>
  <si>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</si>
  <si>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</si>
  <si>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</si>
  <si>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</si>
  <si>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</si>
  <si>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</si>
  <si>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</si>
  <si>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</si>
  <si>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</si>
  <si>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</si>
  <si>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</si>
  <si>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</si>
  <si>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</si>
  <si>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</si>
  <si>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</si>
  <si>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</si>
  <si>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</si>
  <si>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</si>
  <si>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</si>
  <si>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</si>
  <si>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</si>
  <si>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</si>
  <si>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</si>
  <si>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</si>
  <si>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</si>
  <si>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</si>
  <si>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</si>
  <si>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</si>
  <si>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</si>
  <si>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</si>
  <si>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</si>
  <si>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</si>
  <si>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</si>
  <si>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</si>
  <si>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</si>
  <si>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</si>
  <si>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</si>
  <si>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</si>
  <si>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</si>
  <si>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</si>
  <si>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</si>
  <si>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</si>
  <si>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</si>
  <si>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</si>
  <si>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</si>
  <si>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</si>
  <si>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</si>
  <si>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</si>
  <si>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</si>
  <si>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</si>
  <si>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</si>
  <si>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</si>
  <si>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</si>
  <si>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</si>
  <si>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</si>
  <si>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</si>
  <si>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</si>
  <si>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</si>
  <si>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</si>
  <si>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</si>
  <si>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</si>
  <si>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</si>
  <si>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</si>
  <si>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</si>
  <si>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</si>
  <si>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</si>
  <si>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</si>
  <si>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</si>
  <si>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</si>
  <si>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</si>
  <si>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</si>
  <si>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</si>
  <si>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</si>
  <si>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</si>
  <si>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</si>
  <si>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</si>
  <si>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</si>
  <si>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</si>
  <si>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</si>
  <si>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</si>
  <si>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</si>
  <si>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</si>
  <si>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</si>
  <si>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</si>
  <si>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</si>
  <si>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</si>
  <si>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</si>
  <si>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</si>
  <si>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</si>
  <si>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</si>
  <si>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</si>
  <si>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</si>
  <si>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</si>
  <si>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</si>
  <si>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</si>
  <si>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</si>
  <si>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</si>
  <si>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</si>
  <si>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</si>
  <si>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</si>
  <si>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</si>
  <si>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</si>
  <si>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</si>
  <si>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</si>
  <si>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</si>
  <si>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</si>
  <si>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</si>
  <si>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</si>
  <si>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</si>
  <si>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</si>
  <si>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</si>
  <si>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</si>
  <si>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</si>
  <si>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</si>
  <si>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</si>
  <si>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</si>
  <si>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</si>
  <si>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</si>
  <si>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</si>
  <si>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</si>
  <si>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</si>
  <si>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</si>
  <si>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</si>
  <si>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</si>
  <si>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</si>
  <si>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</si>
  <si>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</si>
  <si>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</si>
  <si>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</si>
  <si>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</si>
  <si>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</si>
  <si>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</si>
  <si>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</si>
  <si>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</si>
  <si>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</si>
  <si>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</si>
  <si>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</si>
  <si>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</si>
  <si>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</si>
  <si>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</si>
  <si>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</si>
  <si>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</si>
  <si>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</si>
  <si>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</si>
  <si>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</si>
  <si>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</si>
  <si>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</si>
  <si>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</si>
  <si>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</si>
  <si>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</si>
  <si>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</si>
  <si>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</si>
  <si>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</si>
  <si>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</si>
  <si>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</si>
  <si>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</si>
  <si>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</si>
  <si>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</si>
  <si>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</si>
  <si>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</si>
  <si>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</si>
  <si>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</si>
  <si>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</si>
  <si>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</si>
  <si>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</si>
  <si>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</si>
  <si>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</si>
  <si>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</si>
  <si>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</si>
  <si>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</si>
  <si>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</si>
  <si>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</si>
  <si>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</si>
  <si>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</si>
  <si>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</si>
  <si>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</si>
  <si>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</si>
  <si>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</si>
  <si>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</si>
  <si>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</si>
  <si>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</si>
  <si>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</si>
  <si>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</si>
  <si>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</si>
  <si>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</si>
  <si>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</si>
  <si>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</si>
  <si>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</si>
  <si>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</si>
  <si>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</si>
  <si>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</si>
  <si>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</si>
  <si>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</si>
  <si>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</si>
  <si>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</si>
  <si>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</si>
  <si>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</si>
  <si>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</si>
  <si>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</si>
  <si>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</si>
  <si>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</si>
  <si>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</si>
  <si>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</si>
  <si>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</si>
  <si>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</si>
  <si>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</si>
  <si>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</si>
  <si>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</si>
  <si>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</si>
  <si>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</si>
  <si>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</si>
  <si>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</si>
  <si>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</si>
  <si>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</si>
  <si>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</si>
  <si>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</si>
  <si>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</si>
  <si>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</si>
  <si>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</si>
  <si>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</si>
  <si>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</si>
  <si>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</si>
  <si>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</si>
  <si>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</si>
  <si>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</si>
  <si>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</si>
  <si>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</si>
  <si>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</si>
  <si>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</si>
  <si>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</si>
  <si>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</si>
  <si>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</si>
  <si>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</si>
  <si>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</si>
  <si>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</si>
  <si>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</si>
  <si>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</si>
  <si>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</si>
  <si>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</si>
  <si>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</si>
  <si>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</si>
  <si>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</si>
  <si>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</si>
  <si>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</si>
  <si>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</si>
  <si>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</si>
  <si>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</si>
  <si>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</si>
  <si>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</si>
  <si>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</si>
  <si>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</si>
  <si>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</si>
  <si>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</si>
  <si>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</si>
  <si>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</si>
  <si>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</si>
  <si>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</si>
  <si>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</si>
  <si>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</si>
  <si>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</si>
  <si>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</si>
  <si>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</si>
  <si>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</si>
  <si>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</si>
  <si>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</si>
  <si>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</si>
  <si>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</si>
  <si>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</si>
  <si>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</si>
  <si>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</si>
  <si>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</si>
  <si>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</si>
  <si>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</si>
  <si>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</si>
  <si>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</si>
  <si>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</si>
  <si>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</si>
  <si>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</si>
  <si>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</si>
  <si>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</si>
  <si>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</si>
  <si>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</si>
  <si>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</si>
  <si>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</si>
  <si>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</si>
  <si>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</si>
  <si>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</si>
  <si>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</si>
  <si>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</si>
  <si>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</si>
  <si>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</si>
  <si>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</si>
  <si>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</si>
  <si>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</si>
  <si>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</si>
  <si>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</si>
  <si>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</si>
  <si>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</si>
  <si>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</si>
  <si>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</si>
  <si>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</si>
  <si>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</si>
  <si>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</si>
  <si>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</si>
  <si>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</si>
  <si>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</si>
  <si>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</si>
  <si>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</si>
  <si>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</si>
  <si>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</si>
  <si>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</si>
  <si>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</si>
  <si>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</si>
  <si>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</si>
  <si>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</si>
  <si>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</si>
  <si>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</si>
  <si>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</si>
  <si>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</si>
  <si>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</si>
  <si>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</si>
  <si>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</si>
  <si>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</si>
  <si>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</si>
  <si>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</si>
  <si>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</si>
  <si>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</si>
  <si>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</si>
  <si>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</si>
  <si>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</si>
  <si>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</si>
  <si>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</si>
  <si>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</si>
  <si>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</si>
  <si>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</si>
  <si>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</si>
  <si>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</si>
  <si>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</si>
  <si>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</si>
  <si>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</si>
  <si>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</si>
  <si>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</si>
  <si>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</si>
  <si>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</si>
  <si>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</si>
  <si>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</si>
  <si>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</si>
  <si>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</si>
  <si>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</si>
  <si>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</si>
  <si>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</si>
  <si>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</si>
  <si>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</si>
  <si>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</si>
  <si>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</si>
  <si>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</si>
  <si>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</si>
  <si>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</si>
  <si>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</si>
  <si>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</si>
  <si>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</si>
  <si>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</si>
  <si>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</si>
  <si>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</si>
  <si>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</si>
  <si>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</si>
  <si>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</si>
  <si>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</si>
  <si>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</si>
  <si>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</si>
  <si>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</si>
  <si>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</si>
  <si>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</si>
  <si>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</si>
  <si>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</si>
  <si>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</si>
  <si>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</si>
  <si>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</si>
  <si>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</si>
  <si>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</si>
  <si>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</si>
  <si>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</si>
  <si>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</si>
  <si>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</si>
  <si>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</si>
  <si>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</si>
  <si>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</si>
  <si>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</si>
  <si>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</si>
  <si>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</si>
  <si>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</si>
  <si>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</si>
  <si>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</si>
  <si>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</si>
  <si>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</si>
  <si>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</si>
  <si>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</si>
  <si>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</si>
  <si>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</si>
  <si>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</si>
  <si>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</si>
  <si>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</si>
  <si>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</si>
  <si>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</si>
  <si>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</si>
  <si>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</si>
  <si>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</si>
  <si>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</si>
  <si>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</si>
  <si>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</si>
  <si>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</si>
  <si>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</si>
  <si>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</si>
  <si>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</si>
  <si>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</si>
  <si>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</si>
  <si>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</si>
  <si>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</si>
  <si>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</si>
  <si>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</si>
  <si>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</si>
  <si>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</si>
  <si>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</si>
  <si>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</si>
  <si>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</si>
  <si>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</si>
  <si>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</si>
  <si>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</si>
  <si>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</si>
  <si>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</si>
  <si>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</si>
  <si>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</si>
  <si>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</si>
  <si>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</si>
  <si>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</si>
  <si>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</si>
  <si>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</si>
  <si>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</si>
  <si>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</si>
  <si>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</si>
  <si>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</si>
  <si>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</si>
  <si>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</si>
  <si>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</si>
  <si>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</si>
  <si>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</si>
  <si>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</si>
  <si>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</si>
  <si>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</si>
  <si>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</si>
  <si>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</si>
  <si>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</si>
  <si>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</si>
  <si>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</si>
  <si>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</si>
  <si>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</si>
  <si>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</si>
  <si>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</si>
  <si>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</si>
  <si>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</si>
  <si>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</si>
  <si>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</si>
  <si>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</si>
  <si>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</si>
  <si>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</si>
  <si>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</si>
  <si>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</si>
  <si>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</si>
  <si>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</si>
  <si>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</si>
  <si>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</si>
  <si>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</si>
  <si>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</si>
  <si>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</si>
  <si>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</si>
  <si>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</si>
  <si>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</si>
  <si>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</si>
  <si>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</si>
  <si>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</si>
  <si>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</si>
  <si>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</si>
  <si>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</si>
  <si>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</si>
  <si>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</si>
  <si>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</si>
  <si>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</si>
  <si>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</si>
  <si>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</si>
  <si>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</si>
  <si>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</si>
  <si>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</si>
  <si>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</si>
  <si>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</si>
  <si>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</si>
  <si>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</si>
  <si>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</si>
  <si>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</si>
  <si>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</si>
  <si>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</si>
  <si>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</si>
  <si>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</si>
  <si>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</si>
  <si>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</si>
  <si>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</si>
  <si>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</si>
  <si>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</si>
  <si>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</si>
  <si>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</si>
  <si>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</si>
  <si>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</si>
  <si>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</si>
  <si>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</si>
  <si>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</si>
  <si>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</si>
  <si>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</si>
  <si>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</si>
  <si>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</si>
  <si>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</si>
  <si>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</si>
  <si>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</si>
  <si>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</si>
  <si>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</si>
  <si>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</si>
  <si>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</si>
  <si>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</si>
  <si>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</si>
  <si>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</si>
  <si>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</si>
  <si>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</si>
  <si>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</si>
  <si>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</si>
  <si>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</si>
  <si>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</si>
  <si>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</si>
  <si>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</si>
  <si>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</si>
  <si>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</si>
  <si>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</si>
  <si>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</si>
  <si>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</si>
  <si>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</si>
  <si>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</si>
  <si>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</si>
  <si>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</si>
  <si>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</si>
  <si>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</si>
  <si>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</si>
  <si>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</si>
  <si>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</si>
  <si>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</si>
  <si>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</si>
  <si>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</si>
  <si>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</si>
  <si>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</si>
  <si>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</si>
  <si>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</si>
  <si>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</si>
  <si>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</si>
  <si>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</si>
  <si>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</si>
  <si>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</si>
  <si>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</si>
  <si>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</si>
  <si>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</si>
  <si>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</si>
  <si>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</si>
  <si>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</si>
  <si>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</si>
  <si>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</si>
  <si>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</si>
  <si>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</si>
  <si>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</si>
  <si>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</si>
  <si>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</si>
  <si>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</si>
  <si>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</si>
  <si>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</si>
  <si>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</si>
  <si>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</si>
  <si>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</si>
  <si>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</si>
  <si>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</si>
  <si>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</si>
  <si>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</si>
  <si>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</si>
  <si>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</si>
  <si>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</si>
  <si>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</si>
  <si>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</si>
  <si>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</si>
  <si>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</si>
  <si>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</si>
  <si>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</si>
  <si>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</si>
  <si>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</si>
  <si>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</si>
  <si>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</si>
  <si>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</si>
  <si>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</si>
  <si>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</si>
  <si>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</si>
  <si>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</si>
  <si>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</si>
  <si>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</si>
  <si>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</si>
  <si>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</si>
  <si>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</si>
  <si>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</si>
  <si>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</si>
  <si>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</si>
  <si>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</si>
  <si>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</si>
  <si>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</si>
  <si>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</si>
  <si>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</si>
  <si>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</si>
  <si>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</si>
  <si>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</si>
  <si>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</si>
  <si>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</si>
  <si>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</si>
  <si>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</si>
  <si>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</si>
  <si>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</si>
  <si>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</si>
  <si>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</si>
  <si>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</si>
  <si>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</si>
  <si>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</si>
  <si>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</si>
  <si>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</si>
  <si>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</si>
  <si>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</si>
  <si>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</si>
  <si>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</si>
  <si>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</si>
  <si>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</si>
  <si>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</si>
  <si>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</si>
  <si>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</si>
  <si>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</si>
  <si>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</si>
  <si>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</si>
  <si>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</si>
  <si>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</si>
  <si>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</si>
  <si>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</si>
  <si>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</si>
  <si>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</si>
  <si>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</si>
  <si>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</si>
  <si>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</si>
  <si>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</si>
  <si>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</si>
  <si>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</si>
  <si>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</si>
  <si>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</si>
  <si>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</si>
  <si>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</si>
  <si>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</si>
  <si>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</si>
  <si>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</si>
  <si>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</si>
  <si>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</si>
  <si>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</si>
  <si>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</si>
  <si>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</si>
  <si>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</si>
  <si>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</si>
  <si>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</si>
  <si>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</si>
  <si>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</si>
  <si>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</si>
  <si>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</si>
  <si>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</si>
  <si>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</si>
  <si>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</si>
  <si>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</si>
  <si>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</si>
  <si>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</si>
  <si>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</si>
  <si>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</si>
  <si>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</si>
  <si>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</si>
  <si>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</si>
  <si>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</si>
  <si>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</si>
  <si>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</si>
  <si>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</si>
  <si>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</si>
  <si>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</si>
  <si>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</si>
  <si>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</si>
  <si>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</si>
  <si>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</si>
  <si>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</si>
  <si>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</si>
  <si>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</si>
  <si>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</si>
  <si>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</si>
  <si>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</si>
  <si>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</si>
  <si>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</si>
  <si>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</si>
  <si>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</si>
  <si>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</si>
  <si>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</si>
  <si>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</si>
  <si>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</si>
  <si>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</si>
  <si>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</si>
  <si>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</si>
  <si>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</si>
  <si>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</si>
  <si>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</si>
  <si>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</si>
  <si>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</si>
  <si>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</si>
  <si>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</si>
  <si>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</si>
  <si>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</si>
  <si>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</si>
  <si>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</si>
  <si>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</si>
  <si>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</si>
  <si>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</si>
  <si>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</si>
  <si>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</si>
  <si>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</si>
  <si>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</si>
  <si>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</si>
  <si>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</si>
  <si>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</si>
  <si>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</si>
  <si>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</si>
  <si>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</si>
  <si>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</si>
  <si>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</si>
  <si>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</si>
  <si>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</si>
  <si>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</si>
  <si>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</si>
  <si>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</si>
  <si>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</si>
  <si>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</si>
  <si>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</si>
  <si>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</si>
  <si>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</si>
  <si>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</si>
  <si>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</si>
  <si>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</si>
  <si>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</si>
  <si>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</si>
  <si>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</si>
  <si>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</si>
  <si>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</si>
  <si>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</si>
  <si>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</si>
  <si>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</si>
  <si>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</si>
  <si>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</si>
  <si>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</si>
  <si>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</si>
  <si>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</si>
  <si>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</si>
  <si>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</si>
  <si>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</si>
  <si>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</si>
  <si>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</si>
  <si>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</si>
  <si>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</si>
  <si>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</si>
  <si>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</si>
  <si>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</si>
  <si>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</si>
  <si>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</si>
  <si>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</si>
  <si>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</si>
  <si>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</si>
  <si>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</si>
  <si>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</si>
  <si>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</si>
  <si>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</si>
  <si>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</si>
  <si>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</si>
  <si>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</si>
  <si>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</si>
  <si>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</si>
  <si>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</si>
  <si>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</si>
  <si>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</si>
  <si>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</si>
  <si>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</si>
  <si>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</si>
  <si>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</si>
  <si>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</si>
  <si>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</si>
  <si>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</si>
  <si>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</si>
  <si>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</si>
  <si>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</si>
  <si>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</si>
  <si>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</si>
  <si>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</si>
  <si>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</si>
  <si>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</si>
  <si>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</si>
  <si>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</si>
  <si>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</si>
  <si>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</si>
  <si>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</si>
  <si>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</si>
  <si>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</si>
  <si>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</si>
  <si>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</si>
  <si>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</si>
  <si>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</si>
  <si>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</si>
  <si>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</si>
  <si>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</si>
  <si>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</si>
  <si>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</si>
  <si>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</si>
  <si>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</si>
  <si>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</si>
  <si>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</si>
  <si>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</si>
  <si>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</si>
  <si>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</si>
  <si>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</si>
  <si>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</si>
  <si>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</si>
  <si>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</si>
  <si>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</si>
  <si>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</si>
  <si>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</si>
  <si>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</si>
  <si>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</si>
  <si>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</si>
  <si>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</si>
  <si>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</si>
  <si>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</si>
  <si>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</si>
  <si>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</si>
  <si>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</si>
  <si>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</si>
  <si>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</si>
  <si>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</si>
  <si>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</si>
  <si>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</si>
  <si>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</si>
  <si>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</si>
  <si>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</si>
  <si>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</si>
  <si>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</si>
  <si>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</si>
  <si>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</si>
  <si>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</si>
  <si>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</si>
  <si>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</si>
  <si>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</si>
  <si>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</si>
  <si>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</si>
  <si>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</si>
  <si>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</si>
  <si>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</si>
  <si>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</si>
  <si>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</si>
  <si>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</si>
  <si>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</si>
  <si>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</si>
  <si>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</si>
  <si>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</si>
  <si>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</si>
  <si>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</si>
  <si>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</si>
  <si>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</si>
  <si>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</si>
  <si>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</si>
  <si>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</si>
  <si>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</si>
  <si>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</si>
  <si>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</si>
  <si>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</si>
  <si>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</si>
  <si>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</si>
  <si>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</si>
  <si>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</si>
  <si>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</si>
  <si>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</si>
  <si>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</si>
  <si>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</si>
  <si>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</si>
  <si>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</si>
  <si>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</si>
  <si>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</si>
  <si>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</si>
  <si>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</si>
  <si>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</si>
  <si>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</si>
  <si>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</si>
  <si>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</si>
  <si>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</si>
  <si>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</si>
  <si>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</si>
  <si>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</si>
  <si>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</si>
  <si>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</si>
  <si>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</si>
  <si>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</si>
  <si>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</si>
  <si>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</si>
  <si>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</si>
  <si>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</si>
  <si>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</si>
  <si>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</si>
  <si>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</si>
  <si>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</si>
  <si>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</si>
  <si>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</si>
  <si>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</si>
  <si>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</si>
  <si>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</si>
  <si>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</si>
  <si>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</si>
  <si>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</si>
  <si>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</si>
  <si>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</si>
  <si>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</si>
  <si>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</si>
  <si>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</si>
  <si>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</si>
  <si>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</si>
  <si>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</si>
  <si>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</si>
  <si>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</si>
  <si>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</si>
  <si>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</si>
  <si>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</si>
  <si>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</si>
  <si>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</si>
  <si>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</si>
  <si>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</si>
  <si>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</si>
  <si>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</si>
  <si>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</si>
  <si>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</si>
  <si>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</si>
  <si>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</si>
  <si>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</si>
  <si>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</si>
  <si>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</si>
  <si>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</si>
  <si>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</si>
  <si>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</si>
  <si>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</si>
  <si>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</si>
  <si>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</si>
  <si>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</si>
  <si>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</si>
  <si>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</si>
  <si>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</si>
  <si>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</si>
  <si>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</si>
  <si>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</si>
  <si>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</si>
  <si>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</si>
  <si>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</si>
  <si>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</si>
  <si>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</si>
  <si>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</si>
  <si>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</si>
  <si>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</si>
  <si>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</si>
  <si>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</si>
  <si>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</si>
  <si>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</si>
  <si>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</si>
  <si>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</si>
  <si>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</si>
  <si>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</si>
  <si>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</si>
  <si>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</si>
  <si>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</si>
  <si>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</si>
  <si>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</si>
  <si>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</si>
  <si>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</si>
  <si>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</si>
  <si>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</si>
  <si>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</si>
  <si>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</si>
  <si>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</si>
  <si>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</si>
  <si>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</si>
  <si>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</si>
  <si>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</si>
  <si>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</si>
  <si>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</si>
  <si>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</si>
  <si>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</si>
  <si>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</si>
  <si>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</si>
  <si>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</si>
  <si>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</si>
  <si>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</si>
  <si>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</si>
  <si>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</si>
  <si>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</si>
  <si>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</si>
  <si>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</si>
  <si>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</si>
  <si>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</si>
  <si>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</si>
  <si>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</si>
  <si>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</si>
  <si>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</si>
  <si>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</si>
  <si>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</si>
  <si>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</si>
  <si>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</si>
  <si>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</si>
  <si>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</si>
  <si>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</si>
  <si>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</si>
  <si>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</si>
  <si>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</si>
  <si>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</si>
  <si>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</si>
  <si>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</si>
  <si>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</si>
  <si>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</si>
  <si>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</si>
  <si>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</si>
  <si>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</si>
  <si>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</si>
  <si>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</si>
  <si>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</si>
  <si>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</si>
  <si>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</si>
  <si>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</si>
  <si>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</si>
  <si>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</si>
  <si>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</si>
  <si>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</si>
  <si>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</si>
  <si>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</si>
  <si>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</si>
  <si>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</si>
  <si>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</si>
  <si>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</si>
  <si>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</si>
  <si>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</si>
  <si>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</si>
  <si>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</si>
  <si>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</si>
  <si>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</si>
  <si>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</si>
  <si>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</si>
  <si>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</si>
  <si>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</si>
  <si>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</si>
  <si>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</si>
  <si>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</si>
  <si>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</si>
  <si>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</si>
  <si>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</si>
  <si>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</si>
  <si>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</si>
  <si>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</si>
  <si>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</si>
  <si>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</si>
  <si>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</si>
  <si>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</si>
  <si>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</si>
  <si>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</si>
  <si>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</si>
  <si>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</si>
  <si>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</si>
  <si>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</si>
  <si>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</si>
  <si>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</si>
  <si>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</si>
  <si>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</si>
  <si>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</si>
  <si>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</si>
  <si>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</si>
  <si>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</si>
  <si>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</si>
  <si>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</si>
  <si>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</si>
  <si>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</si>
  <si>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</si>
  <si>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</si>
  <si>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</si>
  <si>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</si>
  <si>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</si>
  <si>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</si>
  <si>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</si>
  <si>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</si>
  <si>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</si>
  <si>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</si>
  <si>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</si>
  <si>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</si>
  <si>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</si>
  <si>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</si>
  <si>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</si>
  <si>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</si>
  <si>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</si>
  <si>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</si>
  <si>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</si>
  <si>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</si>
  <si>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</si>
  <si>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</si>
  <si>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</si>
  <si>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</si>
  <si>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</si>
  <si>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</si>
  <si>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</si>
  <si>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</si>
  <si>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</si>
  <si>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</si>
  <si>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</si>
  <si>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</si>
  <si>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</si>
  <si>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</si>
  <si>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</si>
  <si>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</si>
  <si>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</si>
  <si>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</si>
  <si>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</si>
  <si>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</si>
  <si>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</si>
  <si>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</si>
  <si>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</si>
  <si>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</si>
  <si>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</si>
  <si>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</si>
  <si>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</si>
  <si>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</si>
  <si>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</si>
  <si>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</si>
  <si>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</si>
  <si>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</si>
  <si>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</si>
  <si>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</si>
  <si>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</si>
  <si>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</si>
  <si>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</si>
  <si>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</si>
  <si>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</si>
  <si>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</si>
  <si>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</si>
  <si>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</si>
  <si>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</si>
  <si>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</si>
  <si>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</si>
  <si>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</si>
  <si>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</si>
  <si>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</si>
  <si>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</si>
  <si>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</si>
  <si>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</si>
  <si>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</si>
  <si>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</si>
  <si>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</si>
  <si>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</si>
  <si>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</si>
  <si>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</si>
  <si>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</si>
  <si>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</si>
  <si>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</si>
  <si>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</si>
  <si>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</si>
  <si>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</si>
  <si>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</si>
  <si>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</si>
  <si>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</si>
  <si>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</si>
  <si>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</si>
  <si>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</si>
  <si>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</si>
  <si>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</si>
  <si>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</si>
  <si>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</si>
  <si>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</si>
  <si>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</si>
  <si>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</si>
  <si>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</si>
  <si>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</si>
  <si>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</si>
  <si>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</si>
  <si>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</si>
  <si>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</si>
  <si>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</si>
  <si>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</si>
  <si>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</si>
  <si>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</si>
  <si>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</si>
  <si>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</si>
  <si>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</si>
  <si>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</si>
  <si>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</si>
  <si>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</si>
  <si>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</si>
  <si>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</si>
  <si>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</si>
  <si>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</si>
  <si>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</si>
  <si>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</si>
  <si>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</si>
  <si>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</si>
  <si>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</si>
  <si>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</si>
  <si>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</si>
  <si>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</si>
  <si>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</si>
  <si>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</si>
  <si>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</si>
  <si>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</si>
  <si>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</si>
  <si>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</si>
  <si>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</si>
  <si>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</si>
  <si>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</si>
  <si>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</si>
  <si>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</si>
  <si>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</si>
  <si>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</si>
  <si>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</si>
  <si>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</si>
  <si>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</si>
  <si>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</si>
  <si>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</si>
  <si>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</si>
  <si>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</si>
  <si>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</si>
  <si>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</si>
  <si>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</si>
  <si>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</si>
  <si>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</si>
  <si>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</si>
  <si>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</si>
  <si>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</si>
  <si>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</si>
  <si>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</si>
  <si>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</si>
  <si>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</si>
  <si>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</si>
  <si>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</si>
  <si>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</si>
  <si>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</si>
  <si>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</si>
  <si>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</si>
  <si>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</si>
  <si>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</si>
  <si>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</si>
  <si>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</si>
  <si>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</si>
  <si>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</si>
  <si>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</si>
  <si>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</si>
  <si>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</si>
  <si>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</si>
  <si>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</si>
  <si>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</si>
  <si>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</si>
  <si>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</si>
  <si>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</si>
  <si>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</si>
  <si>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</si>
  <si>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</si>
  <si>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</si>
  <si>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</si>
  <si>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</si>
  <si>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</si>
  <si>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</si>
  <si>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</si>
  <si>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</si>
  <si>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</si>
  <si>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</si>
  <si>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</si>
  <si>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</si>
  <si>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</si>
  <si>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</si>
  <si>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</si>
  <si>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</si>
  <si>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</si>
  <si>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</si>
  <si>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</si>
  <si>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</si>
  <si>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</si>
  <si>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</si>
  <si>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</si>
  <si>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</si>
  <si>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</si>
  <si>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</si>
  <si>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</si>
  <si>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</si>
  <si>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</si>
  <si>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</si>
  <si>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</si>
  <si>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</si>
  <si>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</si>
  <si>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</si>
  <si>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</si>
  <si>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</si>
  <si>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</si>
  <si>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</si>
  <si>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</si>
  <si>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</si>
  <si>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</si>
  <si>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</si>
  <si>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</si>
  <si>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</si>
  <si>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</si>
  <si>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</si>
  <si>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</si>
  <si>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</si>
  <si>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</si>
  <si>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</si>
  <si>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</si>
  <si>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</si>
  <si>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</si>
  <si>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</si>
  <si>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</si>
  <si>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</si>
  <si>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</si>
  <si>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</si>
  <si>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</si>
  <si>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</si>
  <si>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</si>
  <si>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</si>
  <si>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</si>
  <si>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</si>
  <si>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</si>
  <si>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</si>
  <si>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</si>
  <si>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</si>
  <si>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</si>
  <si>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</si>
  <si>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</si>
  <si>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</si>
  <si>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</si>
  <si>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</si>
  <si>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</si>
  <si>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</si>
  <si>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</si>
  <si>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</si>
  <si>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</si>
  <si>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</si>
  <si>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</si>
  <si>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</si>
  <si>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</si>
  <si>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</si>
  <si>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</si>
  <si>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</si>
  <si>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</si>
  <si>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</si>
  <si>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</si>
  <si>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</si>
  <si>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</si>
  <si>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</si>
  <si>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</si>
  <si>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</si>
  <si>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</si>
  <si>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</si>
  <si>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</si>
  <si>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</si>
  <si>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</si>
  <si>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</si>
  <si>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</si>
  <si>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</si>
  <si>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</si>
  <si>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</si>
  <si>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</si>
  <si>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</si>
  <si>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</si>
  <si>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</si>
  <si>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</si>
  <si>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</si>
  <si>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</si>
  <si>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</si>
  <si>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</si>
  <si>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</si>
  <si>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</si>
  <si>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</si>
  <si>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</si>
  <si>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</si>
  <si>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</si>
  <si>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</si>
  <si>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</si>
  <si>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</si>
  <si>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</si>
  <si>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</si>
  <si>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</si>
  <si>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</si>
  <si>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</si>
  <si>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</si>
  <si>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</si>
  <si>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</si>
  <si>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</si>
  <si>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</si>
  <si>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</si>
  <si>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</si>
  <si>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</si>
  <si>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</si>
  <si>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</si>
  <si>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</si>
  <si>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</si>
  <si>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</si>
  <si>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</si>
  <si>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</si>
  <si>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</si>
  <si>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</si>
  <si>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</si>
  <si>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</si>
  <si>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</si>
  <si>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</si>
  <si>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</si>
  <si>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</si>
  <si>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</si>
  <si>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</si>
  <si>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</si>
  <si>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</si>
  <si>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</si>
  <si>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</si>
  <si>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</si>
  <si>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</si>
  <si>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</si>
  <si>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</si>
  <si>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</si>
  <si>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</si>
  <si>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</si>
  <si>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</si>
  <si>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</si>
  <si>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</si>
  <si>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</si>
  <si>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</si>
  <si>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</si>
  <si>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</si>
  <si>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</si>
  <si>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</si>
  <si>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</si>
  <si>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</si>
  <si>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</si>
  <si>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</si>
  <si>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</si>
  <si>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</si>
  <si>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</si>
  <si>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</si>
  <si>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</si>
  <si>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</si>
  <si>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</si>
  <si>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</si>
  <si>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</si>
  <si>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</si>
  <si>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</si>
  <si>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</si>
  <si>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</si>
  <si>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</si>
  <si>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</si>
  <si>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</si>
  <si>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</si>
  <si>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</si>
  <si>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</si>
  <si>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</si>
  <si>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</si>
  <si>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</si>
  <si>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</si>
  <si>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</si>
  <si>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</si>
  <si>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</si>
  <si>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</si>
  <si>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</si>
  <si>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</si>
  <si>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</si>
  <si>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</si>
  <si>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</si>
  <si>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</si>
  <si>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</si>
  <si>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</si>
  <si>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</si>
  <si>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</si>
  <si>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</si>
  <si>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</si>
  <si>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</si>
  <si>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</si>
  <si>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</si>
  <si>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</si>
  <si>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</si>
  <si>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</si>
  <si>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</si>
  <si>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</si>
  <si>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</si>
  <si>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</si>
  <si>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</si>
  <si>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</si>
  <si>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</si>
  <si>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</si>
  <si>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</si>
  <si>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</si>
  <si>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</si>
  <si>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</si>
  <si>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</si>
  <si>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</si>
  <si>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</si>
  <si>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</si>
  <si>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</si>
  <si>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</si>
  <si>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</si>
  <si>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</si>
  <si>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</si>
  <si>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</si>
  <si>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</si>
  <si>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</si>
  <si>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</si>
  <si>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</si>
  <si>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</si>
  <si>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</si>
  <si>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</si>
  <si>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</si>
  <si>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</si>
  <si>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</si>
  <si>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</si>
  <si>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</si>
  <si>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</si>
  <si>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</si>
  <si>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</si>
  <si>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</si>
  <si>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</si>
  <si>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</si>
  <si>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</si>
  <si>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</si>
  <si>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</si>
  <si>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</si>
  <si>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</si>
  <si>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</si>
  <si>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</si>
  <si>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</si>
  <si>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</si>
  <si>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</si>
  <si>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</si>
  <si>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</si>
  <si>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</si>
  <si>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</si>
  <si>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</si>
  <si>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</si>
  <si>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</si>
  <si>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</si>
  <si>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</si>
  <si>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</si>
  <si>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</si>
  <si>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</si>
  <si>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</si>
  <si>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</si>
  <si>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</si>
  <si>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</si>
  <si>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</si>
  <si>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</si>
  <si>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</si>
  <si>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</si>
  <si>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</si>
  <si>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</si>
  <si>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</si>
  <si>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</si>
  <si>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</si>
  <si>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</si>
  <si>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</si>
  <si>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</si>
  <si>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</si>
  <si>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</si>
  <si>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</si>
  <si>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</si>
  <si>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</si>
  <si>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</si>
  <si>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</si>
  <si>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</si>
  <si>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</si>
  <si>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</si>
  <si>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</si>
  <si>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</si>
  <si>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</si>
  <si>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</si>
  <si>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</si>
  <si>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</si>
  <si>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</si>
  <si>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</si>
  <si>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</si>
  <si>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</si>
  <si>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</si>
  <si>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</si>
  <si>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</si>
  <si>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</si>
  <si>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</si>
  <si>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</si>
  <si>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</si>
  <si>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</si>
  <si>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</si>
  <si>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</si>
  <si>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</si>
  <si>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</si>
  <si>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</si>
  <si>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</si>
  <si>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</si>
  <si>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</si>
  <si>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</si>
  <si>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</si>
  <si>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</si>
  <si>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</si>
  <si>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</si>
  <si>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</si>
  <si>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</si>
  <si>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</si>
  <si>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</si>
  <si>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</si>
  <si>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</si>
  <si>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</si>
  <si>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</si>
  <si>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</si>
  <si>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</si>
  <si>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</si>
  <si>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</si>
  <si>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</si>
  <si>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</si>
  <si>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</si>
  <si>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</si>
  <si>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</si>
  <si>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</si>
  <si>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</si>
  <si>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</si>
  <si>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</si>
  <si>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</si>
  <si>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</si>
  <si>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</si>
  <si>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</si>
  <si>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</si>
  <si>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</si>
  <si>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</si>
  <si>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</si>
  <si>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</si>
  <si>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</si>
  <si>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</si>
  <si>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</si>
  <si>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</si>
  <si>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</si>
  <si>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</si>
  <si>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</si>
  <si>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</si>
  <si>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</si>
  <si>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</si>
  <si>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</si>
  <si>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</si>
  <si>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</si>
  <si>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</si>
  <si>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</si>
  <si>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</si>
  <si>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</si>
  <si>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</si>
  <si>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</si>
  <si>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</si>
  <si>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</si>
  <si>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</si>
  <si>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</si>
  <si>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</si>
  <si>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</si>
  <si>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</si>
  <si>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</si>
  <si>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</si>
  <si>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</si>
  <si>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</si>
  <si>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</si>
  <si>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</si>
  <si>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</si>
  <si>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</si>
  <si>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</si>
  <si>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</si>
  <si>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</si>
  <si>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</si>
  <si>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</si>
  <si>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</si>
  <si>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</si>
  <si>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</si>
  <si>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</si>
  <si>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</si>
  <si>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</si>
  <si>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</si>
  <si>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</si>
  <si>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</si>
  <si>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</si>
  <si>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</si>
  <si>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</si>
  <si>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</si>
  <si>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</si>
  <si>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</si>
  <si>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</si>
  <si>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</si>
  <si>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</si>
  <si>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</si>
  <si>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</si>
  <si>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</si>
  <si>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</si>
  <si>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</si>
  <si>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</si>
  <si>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</si>
  <si>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</si>
  <si>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</si>
  <si>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</si>
  <si>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</si>
  <si>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</si>
  <si>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</si>
  <si>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</si>
  <si>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</si>
  <si>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</si>
  <si>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</si>
  <si>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</si>
  <si>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</si>
  <si>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</si>
  <si>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</si>
  <si>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</si>
  <si>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</si>
  <si>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</si>
  <si>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</si>
  <si>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</si>
  <si>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</si>
  <si>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</si>
  <si>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</si>
  <si>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</si>
  <si>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</si>
  <si>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</si>
  <si>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</si>
  <si>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</si>
  <si>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</si>
  <si>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</si>
  <si>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</si>
  <si>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</si>
  <si>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</si>
  <si>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</si>
  <si>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</si>
  <si>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</si>
  <si>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</si>
  <si>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</si>
  <si>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</si>
  <si>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</si>
  <si>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</si>
  <si>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</si>
  <si>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</si>
  <si>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</si>
  <si>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</si>
  <si>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</si>
  <si>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</si>
  <si>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</si>
  <si>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</si>
  <si>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</si>
  <si>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</si>
  <si>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</si>
  <si>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</si>
  <si>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</si>
  <si>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</si>
  <si>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</si>
  <si>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</si>
  <si>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</si>
  <si>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</si>
  <si>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</si>
  <si>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</si>
  <si>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</si>
  <si>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</si>
  <si>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</si>
  <si>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</si>
  <si>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</si>
  <si>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</si>
  <si>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</si>
  <si>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</si>
  <si>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</si>
  <si>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</si>
  <si>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</si>
  <si>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</si>
  <si>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</si>
  <si>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</si>
  <si>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</si>
  <si>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</si>
  <si>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</si>
  <si>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</si>
  <si>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</si>
  <si>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</si>
  <si>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</si>
  <si>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</si>
  <si>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</si>
  <si>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</si>
  <si>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</si>
  <si>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</si>
  <si>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</si>
  <si>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</si>
  <si>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</si>
  <si>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</si>
  <si>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</si>
  <si>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</si>
  <si>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</si>
  <si>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</si>
  <si>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</si>
  <si>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</si>
  <si>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</si>
  <si>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</si>
  <si>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</si>
  <si>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</si>
  <si>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</si>
  <si>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</si>
  <si>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</si>
  <si>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</si>
  <si>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</si>
  <si>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</si>
  <si>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</si>
  <si>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</si>
  <si>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</si>
  <si>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</si>
  <si>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</si>
  <si>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</si>
  <si>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</si>
  <si>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</si>
  <si>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</si>
  <si>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</si>
  <si>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</si>
  <si>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</si>
  <si>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</si>
  <si>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</si>
  <si>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</si>
  <si>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</si>
  <si>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</si>
  <si>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</si>
  <si>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</si>
  <si>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</si>
  <si>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</si>
  <si>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</si>
  <si>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</si>
  <si>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</si>
  <si>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</si>
  <si>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</si>
  <si>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</si>
  <si>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</si>
  <si>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</si>
  <si>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</si>
  <si>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</si>
  <si>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</si>
  <si>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</si>
  <si>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</si>
  <si>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</si>
  <si>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</si>
  <si>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</si>
  <si>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</si>
  <si>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</si>
  <si>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</si>
  <si>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</si>
  <si>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</si>
  <si>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</si>
  <si>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</si>
  <si>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</si>
  <si>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</si>
  <si>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</si>
  <si>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</si>
  <si>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</si>
  <si>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</si>
  <si>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</si>
  <si>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</si>
  <si>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</si>
  <si>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</si>
  <si>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</si>
  <si>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</si>
  <si>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</si>
  <si>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</si>
  <si>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</si>
  <si>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</si>
  <si>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</si>
  <si>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</si>
  <si>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</si>
  <si>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</si>
  <si>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</si>
  <si>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</si>
  <si>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</si>
  <si>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</si>
  <si>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</si>
  <si>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</si>
  <si>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</si>
  <si>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</si>
  <si>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</si>
  <si>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</si>
  <si>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</si>
  <si>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</si>
  <si>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</si>
  <si>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</si>
  <si>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</si>
  <si>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</si>
  <si>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</si>
  <si>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</si>
  <si>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</si>
  <si>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</si>
  <si>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</si>
  <si>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</si>
  <si>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</si>
  <si>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</si>
  <si>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</si>
  <si>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</si>
  <si>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</si>
  <si>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</si>
  <si>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</si>
  <si>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</si>
  <si>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</si>
  <si>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</si>
  <si>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</si>
  <si>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</si>
  <si>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</si>
  <si>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</si>
  <si>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</si>
  <si>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</si>
  <si>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</si>
  <si>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</si>
  <si>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</si>
  <si>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</si>
  <si>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</si>
  <si>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</si>
  <si>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</si>
  <si>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</si>
  <si>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</si>
  <si>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</si>
  <si>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</si>
  <si>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</si>
  <si>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</si>
  <si>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</si>
  <si>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</si>
  <si>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</si>
  <si>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</si>
  <si>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</si>
  <si>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</si>
  <si>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</si>
  <si>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</si>
  <si>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</si>
  <si>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</si>
  <si>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</si>
  <si>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</si>
  <si>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</si>
  <si>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</si>
  <si>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</si>
  <si>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</si>
  <si>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</si>
  <si>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</si>
  <si>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</si>
  <si>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</si>
  <si>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</si>
  <si>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</si>
  <si>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</si>
  <si>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</si>
  <si>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</si>
  <si>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</si>
  <si>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</si>
  <si>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</si>
  <si>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</si>
  <si>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</si>
  <si>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</si>
  <si>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</si>
  <si>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</si>
  <si>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</si>
  <si>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</si>
  <si>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</si>
  <si>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</si>
  <si>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</si>
  <si>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</si>
  <si>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</si>
  <si>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</si>
  <si>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</si>
  <si>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</si>
  <si>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</si>
  <si>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</si>
  <si>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</si>
  <si>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</si>
  <si>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</si>
  <si>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</si>
  <si>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</si>
  <si>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</si>
  <si>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</si>
  <si>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</si>
  <si>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</si>
  <si>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</si>
  <si>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</si>
  <si>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</si>
  <si>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</si>
  <si>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</si>
  <si>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</si>
  <si>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</si>
  <si>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</si>
  <si>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</si>
  <si>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</si>
  <si>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</si>
  <si>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</si>
  <si>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</si>
  <si>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</si>
  <si>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</si>
  <si>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</si>
  <si>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</si>
  <si>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</si>
  <si>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</si>
  <si>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</si>
  <si>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</si>
  <si>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</si>
  <si>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</si>
  <si>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</si>
  <si>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</si>
  <si>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</si>
  <si>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</si>
  <si>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</si>
  <si>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</si>
  <si>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</si>
  <si>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</si>
  <si>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</si>
  <si>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</si>
  <si>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</si>
  <si>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</si>
  <si>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</si>
  <si>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</si>
  <si>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</si>
  <si>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</si>
  <si>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</si>
  <si>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</si>
  <si>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</si>
  <si>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</si>
  <si>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</si>
  <si>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</si>
  <si>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</si>
  <si>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</si>
  <si>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</si>
  <si>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</si>
  <si>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</si>
  <si>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</si>
  <si>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</si>
  <si>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</si>
  <si>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</si>
  <si>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</si>
  <si>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</si>
  <si>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</si>
  <si>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</si>
  <si>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</si>
  <si>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</si>
  <si>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</si>
  <si>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</si>
  <si>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</si>
  <si>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</si>
  <si>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</si>
  <si>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</si>
  <si>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</si>
  <si>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</si>
  <si>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</si>
  <si>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</si>
  <si>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</si>
  <si>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</si>
  <si>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</si>
  <si>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</si>
  <si>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</si>
  <si>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</si>
  <si>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</si>
  <si>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</si>
  <si>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</si>
  <si>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</si>
  <si>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</si>
  <si>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</si>
  <si>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</si>
  <si>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</si>
  <si>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</si>
  <si>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</si>
  <si>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</si>
  <si>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</si>
  <si>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</si>
  <si>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</si>
  <si>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</si>
  <si>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</si>
  <si>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</si>
  <si>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</si>
  <si>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</si>
  <si>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</si>
  <si>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</si>
  <si>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</si>
  <si>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</si>
  <si>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</si>
  <si>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</si>
  <si>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</si>
  <si>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</si>
  <si>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</si>
  <si>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</si>
  <si>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</si>
  <si>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</si>
  <si>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</si>
  <si>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</si>
  <si>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</si>
  <si>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</si>
  <si>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</si>
  <si>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</si>
  <si>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</si>
  <si>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</si>
  <si>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</si>
  <si>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</si>
  <si>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</si>
  <si>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</si>
  <si>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</si>
  <si>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</si>
  <si>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</si>
  <si>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</si>
  <si>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</si>
  <si>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</si>
  <si>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</si>
  <si>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</si>
  <si>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</si>
  <si>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</si>
  <si>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</si>
  <si>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</si>
  <si>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</si>
  <si>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</si>
  <si>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</si>
  <si>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</si>
  <si>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</si>
  <si>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</si>
  <si>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</si>
  <si>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</si>
  <si>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</si>
  <si>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</si>
  <si>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</si>
  <si>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</si>
  <si>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</si>
  <si>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</si>
  <si>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</si>
  <si>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</si>
  <si>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</si>
  <si>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</si>
  <si>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</si>
  <si>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</si>
  <si>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</si>
  <si>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</si>
  <si>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</si>
  <si>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</si>
  <si>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</si>
  <si>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</si>
  <si>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</si>
  <si>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</si>
  <si>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</si>
  <si>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</si>
  <si>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</si>
  <si>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</si>
  <si>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</si>
  <si>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</si>
  <si>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</si>
  <si>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</si>
  <si>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</si>
  <si>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</si>
  <si>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</si>
  <si>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</si>
  <si>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</si>
  <si>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</si>
  <si>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</si>
  <si>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</si>
  <si>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</si>
  <si>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</si>
  <si>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</si>
  <si>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</si>
  <si>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</si>
  <si>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</si>
  <si>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</si>
  <si>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</si>
  <si>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</si>
  <si>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</si>
  <si>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</si>
  <si>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</si>
  <si>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</si>
  <si>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</si>
  <si>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</si>
  <si>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</si>
  <si>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</si>
  <si>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</si>
  <si>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</si>
  <si>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</si>
  <si>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</si>
  <si>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</si>
  <si>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</si>
  <si>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</si>
  <si>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</si>
  <si>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</si>
  <si>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</si>
  <si>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</si>
  <si>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</si>
  <si>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</si>
  <si>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</si>
  <si>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</si>
  <si>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</si>
  <si>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</si>
  <si>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</si>
  <si>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</si>
  <si>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</si>
  <si>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</si>
  <si>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</si>
  <si>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</si>
  <si>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</si>
  <si>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</si>
  <si>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</si>
  <si>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</si>
  <si>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</si>
  <si>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</si>
  <si>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</si>
  <si>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</si>
  <si>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</si>
  <si>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</si>
  <si>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</si>
  <si>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</si>
  <si>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</si>
  <si>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</si>
  <si>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</si>
  <si>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</si>
  <si>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</si>
  <si>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</si>
  <si>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</si>
  <si>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</si>
  <si>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</si>
  <si>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</si>
  <si>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</si>
  <si>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</si>
  <si>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</si>
  <si>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</si>
  <si>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</si>
  <si>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</si>
  <si>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</si>
  <si>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</si>
  <si>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</si>
  <si>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</si>
  <si>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</si>
  <si>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</si>
  <si>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</si>
  <si>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</si>
  <si>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</si>
  <si>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</si>
  <si>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</si>
  <si>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</si>
  <si>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</si>
  <si>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</si>
  <si>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</si>
  <si>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</si>
  <si>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</si>
  <si>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</si>
  <si>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</si>
  <si>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</si>
  <si>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</si>
  <si>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</si>
  <si>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</si>
  <si>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</si>
  <si>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</si>
  <si>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</si>
  <si>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</si>
  <si>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</si>
  <si>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</si>
  <si>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</si>
  <si>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</si>
  <si>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</si>
  <si>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</si>
  <si>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</si>
  <si>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</si>
  <si>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</si>
  <si>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</si>
  <si>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</si>
  <si>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</si>
  <si>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</si>
  <si>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</si>
  <si>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</si>
  <si>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</si>
  <si>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</si>
  <si>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</si>
  <si>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</si>
  <si>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</si>
  <si>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</si>
  <si>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</si>
  <si>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</si>
  <si>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</si>
  <si>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</si>
  <si>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</si>
  <si>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</si>
  <si>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</si>
  <si>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</si>
  <si>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</si>
  <si>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</si>
  <si>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</si>
  <si>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</si>
  <si>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</si>
  <si>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</si>
  <si>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</si>
  <si>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</si>
  <si>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</si>
  <si>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</si>
  <si>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</si>
  <si>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</si>
  <si>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</si>
  <si>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</si>
  <si>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</si>
  <si>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</si>
  <si>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</si>
  <si>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</si>
  <si>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</si>
  <si>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</si>
  <si>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</si>
  <si>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</si>
  <si>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</si>
  <si>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</si>
  <si>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</si>
  <si>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</si>
  <si>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</si>
  <si>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</si>
  <si>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</si>
  <si>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</si>
  <si>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</si>
  <si>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</si>
  <si>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</si>
  <si>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</si>
  <si>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</si>
  <si>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</si>
  <si>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</si>
  <si>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</si>
  <si>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</si>
  <si>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</si>
  <si>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</si>
  <si>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</si>
  <si>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</si>
  <si>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</si>
  <si>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</si>
  <si>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</si>
  <si>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</si>
  <si>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</si>
  <si>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</si>
  <si>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</si>
  <si>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</si>
  <si>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</si>
  <si>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</si>
  <si>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</si>
  <si>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</si>
  <si>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</si>
  <si>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</si>
  <si>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</si>
  <si>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</si>
  <si>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</si>
  <si>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</si>
  <si>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</si>
  <si>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</si>
  <si>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</si>
  <si>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</si>
  <si>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</si>
  <si>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</si>
  <si>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</si>
  <si>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</si>
  <si>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</si>
  <si>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</si>
  <si>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</si>
  <si>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</si>
  <si>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</si>
  <si>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</si>
  <si>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</si>
  <si>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</si>
  <si>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</si>
  <si>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</si>
  <si>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</si>
  <si>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</si>
  <si>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</si>
  <si>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</si>
  <si>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</si>
  <si>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</si>
  <si>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</si>
  <si>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</si>
  <si>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</si>
  <si>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</si>
  <si>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</si>
  <si>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</si>
  <si>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</si>
  <si>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</si>
  <si>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</si>
  <si>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</si>
  <si>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</si>
  <si>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</si>
  <si>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</si>
  <si>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</si>
  <si>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</si>
  <si>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</si>
  <si>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</si>
  <si>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</si>
  <si>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</si>
  <si>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</si>
  <si>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</si>
  <si>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</si>
  <si>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</si>
  <si>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</si>
  <si>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</si>
  <si>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</si>
  <si>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</si>
  <si>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</si>
  <si>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</si>
  <si>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</si>
  <si>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</si>
  <si>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</si>
  <si>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</si>
  <si>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</si>
  <si>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</si>
  <si>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</si>
  <si>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</si>
  <si>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</si>
  <si>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</si>
  <si>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</si>
  <si>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</si>
  <si>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</si>
  <si>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</si>
  <si>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</si>
  <si>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</si>
  <si>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</si>
  <si>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</si>
  <si>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</si>
  <si>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</si>
  <si>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</si>
  <si>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</si>
  <si>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</si>
  <si>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</si>
  <si>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</si>
  <si>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</si>
  <si>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</si>
  <si>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</si>
  <si>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</si>
  <si>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</si>
  <si>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</si>
  <si>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</si>
  <si>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</si>
  <si>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</si>
  <si>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</si>
  <si>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</si>
  <si>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</si>
  <si>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</si>
  <si>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</si>
  <si>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</si>
  <si>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</si>
  <si>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</si>
  <si>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</si>
  <si>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</si>
  <si>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</si>
  <si>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</si>
  <si>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</si>
  <si>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</si>
  <si>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</si>
  <si>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</si>
  <si>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</si>
  <si>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</si>
  <si>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</si>
  <si>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</si>
  <si>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</si>
  <si>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</si>
  <si>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</si>
  <si>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</si>
  <si>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</si>
  <si>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</si>
  <si>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</si>
  <si>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</si>
  <si>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</si>
  <si>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</si>
  <si>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</si>
  <si>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</si>
  <si>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</si>
  <si>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</si>
  <si>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</si>
  <si>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</si>
  <si>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</si>
  <si>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</si>
  <si>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</si>
  <si>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</si>
  <si>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</si>
  <si>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</si>
  <si>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</si>
  <si>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</si>
  <si>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</si>
  <si>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</si>
  <si>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</si>
  <si>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</si>
  <si>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</si>
  <si>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</si>
  <si>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</si>
  <si>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</si>
  <si>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</si>
  <si>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</si>
  <si>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</si>
  <si>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</si>
  <si>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</si>
  <si>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</si>
  <si>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</si>
  <si>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</si>
  <si>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</si>
  <si>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</si>
  <si>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</si>
  <si>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</si>
  <si>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</si>
  <si>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</si>
  <si>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</si>
  <si>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</si>
  <si>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</si>
  <si>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</si>
  <si>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</si>
  <si>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</si>
  <si>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</si>
  <si>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</si>
  <si>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</si>
  <si>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</si>
  <si>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</si>
  <si>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</si>
  <si>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</si>
  <si>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</si>
  <si>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</si>
  <si>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</si>
  <si>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</si>
  <si>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</si>
  <si>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</si>
  <si>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</si>
  <si>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</si>
  <si>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</si>
  <si>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</si>
  <si>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</si>
  <si>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</si>
  <si>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</si>
  <si>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</si>
  <si>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</si>
  <si>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</si>
  <si>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</si>
  <si>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</si>
  <si>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</si>
  <si>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</si>
  <si>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</si>
  <si>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</si>
  <si>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</si>
  <si>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</si>
  <si>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</si>
  <si>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</si>
  <si>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</si>
  <si>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</si>
  <si>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</si>
  <si>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</si>
  <si>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</si>
  <si>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</si>
  <si>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</si>
  <si>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</si>
  <si>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</si>
  <si>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</si>
  <si>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</si>
  <si>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</si>
  <si>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</si>
  <si>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</si>
  <si>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</si>
  <si>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</si>
  <si>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</si>
  <si>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</si>
  <si>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</si>
  <si>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</si>
  <si>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</si>
  <si>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</si>
  <si>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</si>
  <si>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</si>
  <si>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</si>
  <si>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</si>
  <si>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</si>
  <si>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</si>
  <si>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</si>
  <si>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</si>
  <si>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</si>
  <si>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</si>
  <si>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</si>
  <si>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</si>
  <si>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</si>
  <si>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</si>
  <si>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</si>
  <si>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</si>
  <si>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</si>
  <si>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</si>
  <si>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</si>
  <si>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</si>
  <si>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</si>
  <si>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</si>
  <si>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</si>
  <si>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</si>
  <si>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</si>
  <si>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</si>
  <si>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</si>
  <si>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</si>
  <si>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</si>
  <si>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</si>
  <si>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</si>
  <si>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</si>
  <si>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</si>
  <si>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</si>
  <si>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</si>
  <si>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</si>
  <si>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</si>
  <si>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</si>
  <si>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</si>
  <si>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</si>
  <si>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</si>
  <si>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</si>
  <si>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</si>
  <si>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</si>
  <si>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</si>
  <si>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</si>
  <si>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</si>
  <si>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</si>
  <si>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</si>
  <si>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</si>
  <si>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</si>
  <si>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</si>
  <si>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</si>
  <si>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</si>
  <si>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</si>
  <si>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</si>
  <si>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</si>
  <si>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</si>
  <si>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</si>
  <si>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</si>
  <si>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</si>
  <si>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</si>
  <si>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</si>
  <si>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</si>
  <si>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</si>
  <si>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</si>
  <si>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</si>
  <si>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</si>
  <si>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</si>
  <si>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</si>
  <si>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</si>
  <si>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</si>
  <si>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</si>
  <si>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</si>
  <si>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</si>
  <si>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</si>
  <si>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</si>
  <si>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</si>
  <si>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</si>
  <si>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</si>
  <si>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</si>
  <si>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</si>
  <si>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</si>
  <si>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</si>
  <si>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</si>
  <si>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</si>
  <si>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</si>
  <si>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</si>
  <si>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</si>
  <si>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</si>
  <si>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</si>
  <si>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</si>
  <si>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</si>
  <si>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</si>
  <si>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</si>
  <si>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</si>
  <si>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</si>
  <si>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</si>
  <si>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</si>
  <si>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</si>
  <si>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</si>
  <si>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</si>
  <si>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</si>
  <si>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</si>
  <si>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</si>
  <si>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</si>
  <si>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</si>
  <si>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</si>
  <si>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</si>
  <si>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</si>
  <si>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</si>
  <si>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</si>
  <si>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</si>
  <si>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</si>
  <si>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</si>
  <si>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</si>
  <si>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</si>
  <si>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</si>
  <si>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</si>
  <si>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</si>
  <si>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</si>
  <si>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</si>
  <si>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</si>
  <si>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</si>
  <si>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</si>
  <si>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</si>
  <si>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</si>
  <si>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</si>
  <si>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</si>
  <si>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</si>
  <si>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</si>
  <si>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</si>
  <si>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</si>
  <si>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</si>
  <si>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</si>
  <si>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</si>
  <si>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</si>
  <si>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</si>
  <si>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</si>
  <si>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</si>
  <si>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</si>
  <si>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</si>
  <si>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</si>
  <si>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</si>
  <si>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</si>
  <si>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</si>
  <si>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</si>
  <si>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</si>
  <si>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</si>
  <si>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</si>
  <si>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</si>
  <si>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</si>
  <si>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</si>
  <si>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</si>
  <si>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</si>
  <si>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</si>
  <si>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</si>
  <si>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</si>
  <si>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</si>
  <si>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</si>
  <si>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</si>
  <si>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</si>
  <si>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</si>
  <si>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</si>
  <si>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</si>
  <si>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</si>
  <si>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</si>
  <si>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</si>
  <si>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</si>
  <si>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</si>
  <si>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</si>
  <si>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</si>
  <si>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</si>
  <si>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</si>
  <si>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</si>
  <si>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</si>
  <si>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</si>
  <si>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</si>
  <si>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</si>
  <si>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</si>
  <si>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</si>
  <si>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</si>
  <si>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</si>
  <si>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</si>
  <si>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</si>
  <si>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</si>
  <si>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</si>
  <si>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</si>
  <si>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</si>
  <si>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</si>
  <si>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</si>
  <si>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</si>
  <si>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</si>
  <si>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</si>
  <si>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</si>
  <si>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</si>
  <si>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</si>
  <si>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</si>
  <si>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</si>
  <si>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</si>
  <si>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</si>
  <si>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</si>
  <si>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</si>
  <si>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</si>
  <si>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</si>
  <si>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</si>
  <si>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</si>
  <si>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</si>
  <si>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</si>
  <si>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</si>
  <si>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</si>
  <si>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</si>
  <si>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</si>
  <si>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</si>
  <si>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</si>
  <si>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</si>
  <si>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</si>
  <si>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</si>
  <si>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</si>
  <si>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</si>
  <si>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</si>
  <si>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</si>
  <si>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</si>
  <si>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</si>
  <si>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</si>
  <si>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</si>
  <si>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</si>
  <si>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</si>
  <si>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</si>
  <si>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</si>
  <si>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</si>
  <si>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</si>
  <si>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</si>
  <si>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</si>
  <si>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</si>
  <si>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</si>
  <si>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</si>
  <si>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</si>
  <si>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</si>
  <si>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</si>
  <si>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</si>
  <si>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</si>
  <si>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</si>
  <si>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</si>
  <si>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</si>
  <si>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</si>
  <si>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</si>
  <si>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</si>
  <si>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</si>
  <si>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</si>
  <si>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</si>
  <si>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</si>
  <si>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</si>
  <si>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</si>
  <si>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</si>
  <si>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</si>
  <si>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</si>
  <si>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</si>
  <si>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</si>
  <si>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</si>
  <si>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</si>
  <si>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</si>
  <si>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</si>
  <si>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</si>
  <si>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</si>
  <si>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</si>
  <si>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</si>
  <si>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</si>
  <si>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</si>
  <si>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</si>
  <si>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</si>
  <si>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</si>
  <si>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</si>
  <si>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</si>
  <si>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</si>
  <si>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</si>
  <si>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</si>
  <si>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</si>
  <si>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</si>
  <si>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</si>
  <si>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</si>
  <si>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</si>
  <si>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</si>
  <si>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</si>
  <si>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</si>
  <si>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</si>
  <si>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</si>
  <si>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</si>
  <si>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</si>
  <si>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</si>
  <si>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</si>
  <si>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</si>
  <si>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</si>
  <si>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</si>
  <si>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</si>
  <si>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</si>
  <si>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</si>
  <si>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</si>
  <si>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</si>
  <si>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</si>
  <si>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</si>
  <si>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</si>
  <si>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</si>
  <si>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</si>
  <si>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</si>
  <si>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</si>
  <si>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</si>
  <si>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</si>
  <si>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</si>
  <si>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</si>
  <si>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</si>
  <si>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</si>
  <si>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</si>
  <si>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</si>
  <si>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</si>
  <si>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</si>
  <si>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</si>
  <si>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</si>
  <si>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</si>
  <si>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</si>
  <si>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</si>
  <si>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</si>
  <si>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</si>
  <si>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</si>
  <si>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</si>
  <si>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</si>
  <si>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</si>
  <si>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</si>
  <si>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</si>
  <si>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</si>
  <si>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</si>
  <si>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</si>
  <si>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</si>
  <si>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</si>
  <si>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</si>
  <si>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</si>
  <si>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</si>
  <si>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</si>
  <si>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</si>
  <si>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</si>
  <si>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</si>
  <si>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</si>
  <si>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</si>
  <si>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</si>
  <si>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</si>
  <si>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</si>
  <si>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</si>
  <si>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</si>
  <si>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</si>
  <si>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</si>
  <si>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</si>
  <si>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</si>
  <si>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</si>
  <si>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</si>
  <si>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</si>
  <si>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</si>
  <si>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</si>
  <si>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</si>
  <si>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</si>
  <si>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</si>
  <si>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</si>
  <si>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</si>
  <si>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</si>
  <si>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</si>
  <si>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</si>
  <si>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</si>
  <si>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</si>
  <si>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</si>
  <si>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</si>
  <si>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</si>
  <si>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</si>
  <si>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</si>
  <si>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</si>
  <si>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</si>
  <si>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</si>
  <si>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</si>
  <si>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</si>
  <si>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</si>
  <si>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</si>
  <si>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</si>
  <si>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</si>
  <si>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</si>
  <si>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</si>
  <si>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</si>
  <si>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</si>
  <si>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</si>
  <si>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</si>
  <si>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</si>
  <si>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</si>
  <si>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</si>
  <si>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</si>
  <si>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</si>
  <si>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</si>
  <si>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</si>
  <si>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</si>
  <si>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</si>
  <si>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</si>
  <si>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</si>
  <si>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</si>
  <si>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</si>
  <si>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</si>
  <si>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</si>
  <si>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</si>
  <si>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</si>
  <si>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</si>
  <si>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</si>
  <si>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</si>
  <si>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</si>
  <si>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</si>
  <si>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</si>
  <si>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</si>
  <si>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</si>
  <si>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</si>
  <si>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</si>
  <si>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</si>
  <si>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</si>
  <si>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</si>
  <si>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</si>
  <si>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</si>
  <si>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</si>
  <si>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</si>
  <si>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</si>
  <si>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</si>
  <si>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</si>
  <si>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</si>
  <si>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</si>
  <si>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</si>
  <si>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</si>
  <si>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</si>
  <si>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</si>
  <si>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</si>
  <si>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</si>
  <si>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</si>
  <si>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</si>
  <si>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</si>
  <si>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</si>
  <si>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</si>
  <si>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</si>
  <si>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</si>
  <si>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</si>
  <si>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</si>
  <si>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</si>
  <si>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</si>
  <si>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</si>
  <si>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</si>
  <si>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</si>
  <si>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</si>
  <si>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</si>
  <si>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</si>
  <si>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</si>
  <si>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</si>
  <si>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</si>
  <si>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</si>
  <si>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</si>
  <si>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</si>
  <si>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</si>
  <si>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</si>
  <si>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</si>
  <si>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</si>
  <si>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</si>
  <si>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</si>
  <si>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</si>
  <si>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</si>
  <si>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</si>
  <si>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</si>
  <si>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</si>
  <si>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</si>
  <si>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</si>
  <si>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</si>
  <si>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</si>
  <si>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</si>
  <si>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</si>
  <si>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</si>
  <si>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</si>
  <si>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</si>
  <si>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</si>
  <si>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</si>
  <si>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</si>
  <si>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</si>
  <si>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</si>
  <si>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</si>
  <si>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</si>
  <si>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</si>
  <si>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</si>
  <si>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</si>
  <si>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</si>
  <si>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</si>
  <si>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</si>
  <si>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</si>
  <si>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</si>
  <si>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</si>
  <si>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</si>
  <si>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</si>
  <si>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</si>
  <si>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</si>
  <si>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</si>
  <si>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</si>
  <si>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</si>
  <si>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</si>
  <si>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</si>
  <si>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</si>
  <si>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</si>
  <si>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</si>
  <si>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</si>
  <si>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</si>
  <si>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</si>
  <si>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</si>
  <si>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</si>
  <si>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</si>
  <si>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</si>
  <si>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</si>
  <si>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</si>
  <si>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</si>
  <si>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</si>
  <si>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</si>
  <si>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</si>
  <si>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</si>
  <si>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</si>
  <si>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</si>
  <si>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</si>
  <si>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</si>
  <si>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</si>
  <si>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</si>
  <si>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</si>
  <si>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</si>
  <si>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</si>
  <si>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</si>
  <si>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</si>
  <si>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</si>
  <si>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</si>
  <si>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</si>
  <si>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</si>
  <si>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</si>
  <si>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</si>
  <si>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</si>
  <si>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</si>
  <si>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</si>
  <si>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</si>
  <si>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</si>
  <si>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</si>
  <si>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</si>
  <si>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</si>
  <si>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</si>
  <si>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</si>
  <si>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</si>
  <si>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</si>
  <si>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</si>
  <si>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</si>
  <si>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</si>
  <si>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</si>
  <si>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</si>
  <si>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</si>
  <si>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</si>
  <si>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</si>
  <si>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</si>
  <si>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</si>
  <si>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</si>
  <si>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</si>
  <si>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</si>
  <si>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</si>
  <si>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</si>
  <si>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</si>
  <si>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</si>
  <si>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</si>
  <si>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</si>
  <si>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</si>
  <si>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</si>
  <si>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</si>
  <si>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</si>
  <si>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</si>
  <si>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</si>
  <si>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</si>
  <si>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</si>
  <si>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</si>
  <si>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</si>
  <si>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</si>
  <si>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</si>
  <si>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</si>
  <si>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</si>
  <si>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</si>
  <si>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</si>
  <si>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</si>
  <si>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</si>
  <si>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</si>
  <si>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</si>
  <si>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</si>
  <si>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</si>
  <si>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</si>
  <si>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</si>
  <si>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</si>
  <si>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</si>
  <si>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</si>
  <si>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</si>
  <si>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</si>
  <si>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</si>
  <si>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</si>
  <si>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</si>
  <si>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</si>
  <si>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</si>
  <si>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</si>
  <si>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</si>
  <si>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</si>
  <si>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</si>
  <si>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</si>
  <si>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</si>
  <si>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</si>
  <si>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</si>
  <si>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</si>
  <si>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</si>
  <si>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</si>
  <si>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</si>
  <si>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</si>
  <si>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</si>
  <si>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</si>
  <si>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</si>
  <si>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</si>
  <si>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</si>
  <si>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</si>
  <si>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</si>
  <si>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</si>
  <si>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</si>
  <si>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</si>
  <si>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</si>
  <si>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</si>
  <si>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</si>
  <si>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</si>
  <si>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</si>
  <si>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</si>
  <si>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</si>
  <si>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</si>
  <si>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</si>
  <si>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</si>
  <si>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</si>
  <si>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</si>
  <si>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</si>
  <si>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</si>
  <si>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</si>
  <si>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</si>
  <si>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</si>
  <si>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</si>
  <si>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</si>
  <si>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</si>
  <si>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</si>
  <si>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</si>
  <si>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</si>
  <si>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</si>
  <si>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</si>
  <si>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</si>
  <si>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</si>
  <si>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</si>
  <si>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</si>
  <si>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</si>
  <si>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</si>
  <si>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</si>
  <si>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</si>
  <si>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</si>
  <si>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</si>
  <si>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</si>
  <si>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</si>
  <si>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</si>
  <si>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</si>
  <si>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</si>
  <si>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</si>
  <si>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</si>
  <si>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</si>
  <si>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</si>
  <si>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</si>
  <si>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</si>
  <si>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</si>
  <si>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</si>
  <si>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</si>
  <si>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</si>
  <si>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</si>
  <si>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</si>
  <si>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</si>
  <si>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</si>
  <si>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</si>
  <si>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</si>
  <si>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</si>
  <si>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</si>
  <si>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</si>
  <si>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</si>
  <si>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</si>
  <si>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</si>
  <si>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</si>
  <si>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</si>
  <si>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</si>
  <si>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</si>
  <si>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</si>
  <si>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</si>
  <si>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</si>
  <si>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</si>
  <si>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</si>
  <si>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</si>
  <si>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</si>
  <si>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</si>
  <si>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</si>
  <si>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</si>
  <si>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</si>
  <si>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</si>
  <si>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</si>
  <si>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</si>
  <si>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</si>
  <si>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</si>
  <si>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</si>
  <si>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</si>
  <si>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</si>
  <si>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</si>
  <si>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</si>
  <si>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</si>
  <si>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</si>
  <si>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</si>
  <si>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</si>
  <si>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</si>
  <si>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</si>
  <si>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</si>
  <si>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</si>
  <si>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</si>
  <si>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</si>
  <si>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</si>
  <si>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</si>
  <si>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</si>
  <si>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</si>
  <si>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</si>
  <si>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</si>
  <si>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</si>
  <si>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</si>
  <si>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</si>
  <si>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</si>
  <si>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</si>
  <si>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</si>
  <si>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</si>
  <si>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</si>
  <si>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</si>
  <si>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</si>
  <si>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</si>
  <si>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</si>
  <si>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</si>
  <si>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</si>
  <si>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</si>
  <si>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</si>
  <si>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</si>
  <si>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</si>
  <si>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</si>
  <si>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</si>
  <si>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</si>
  <si>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</si>
  <si>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</si>
  <si>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</si>
  <si>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</si>
  <si>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</si>
  <si>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</si>
  <si>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</si>
  <si>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</si>
  <si>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</si>
  <si>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</si>
  <si>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</si>
  <si>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</si>
  <si>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</si>
  <si>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</si>
  <si>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</si>
  <si>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</si>
  <si>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</si>
  <si>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</si>
  <si>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</si>
  <si>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</si>
  <si>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</si>
  <si>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</si>
  <si>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</si>
  <si>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</si>
  <si>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</si>
  <si>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</si>
  <si>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</si>
  <si>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</si>
  <si>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</si>
  <si>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</si>
  <si>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</si>
  <si>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</si>
  <si>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</si>
  <si>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</si>
  <si>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</si>
  <si>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</si>
  <si>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</si>
  <si>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</si>
  <si>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</si>
  <si>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</si>
  <si>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</si>
  <si>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</si>
  <si>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</si>
  <si>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</si>
  <si>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</si>
  <si>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</si>
  <si>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</si>
  <si>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</si>
  <si>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</si>
  <si>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</si>
  <si>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</si>
  <si>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</si>
  <si>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</si>
  <si>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</si>
  <si>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</si>
  <si>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</si>
  <si>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</si>
  <si>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</si>
  <si>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</si>
  <si>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</si>
  <si>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</si>
  <si>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</si>
  <si>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</si>
  <si>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</si>
  <si>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</si>
  <si>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</si>
  <si>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</si>
  <si>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</si>
  <si>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</si>
  <si>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</si>
  <si>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</si>
  <si>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</si>
  <si>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</si>
  <si>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</si>
  <si>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</si>
  <si>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</si>
  <si>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</si>
  <si>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</si>
  <si>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</si>
  <si>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</si>
  <si>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</si>
  <si>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</si>
  <si>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</si>
  <si>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</si>
  <si>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</si>
  <si>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</si>
  <si>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</si>
  <si>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</si>
  <si>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</si>
  <si>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</si>
  <si>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</si>
  <si>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</si>
  <si>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</si>
  <si>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</si>
  <si>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</si>
  <si>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</si>
  <si>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</si>
  <si>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</si>
  <si>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</si>
  <si>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</si>
  <si>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</si>
  <si>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</si>
  <si>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</si>
  <si>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</si>
  <si>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</si>
  <si>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</si>
  <si>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</si>
  <si>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</si>
  <si>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</si>
  <si>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</si>
  <si>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</si>
  <si>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</si>
  <si>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</si>
  <si>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</si>
  <si>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</si>
  <si>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</si>
  <si>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</si>
  <si>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</si>
  <si>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</si>
  <si>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</si>
  <si>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</si>
  <si>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</si>
  <si>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</si>
  <si>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</si>
  <si>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</si>
  <si>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</si>
  <si>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</si>
  <si>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</si>
  <si>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</si>
  <si>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</si>
  <si>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</si>
  <si>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</si>
  <si>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</si>
  <si>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</si>
  <si>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</si>
  <si>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</si>
  <si>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</si>
  <si>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</si>
  <si>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</si>
  <si>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</si>
  <si>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</si>
  <si>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</si>
  <si>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</si>
  <si>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</si>
  <si>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</si>
  <si>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</si>
  <si>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</si>
  <si>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</si>
  <si>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</si>
  <si>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</si>
  <si>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</si>
  <si>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</si>
  <si>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</si>
  <si>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</si>
  <si>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</si>
  <si>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</si>
  <si>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</si>
  <si>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</si>
  <si>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</si>
  <si>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</si>
  <si>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</si>
  <si>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</si>
  <si>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</si>
  <si>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</si>
  <si>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</si>
  <si>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</si>
  <si>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</si>
  <si>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</si>
  <si>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</si>
  <si>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</si>
  <si>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</si>
  <si>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</si>
  <si>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</si>
  <si>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</si>
  <si>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</si>
  <si>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</si>
  <si>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</si>
  <si>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</si>
  <si>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</si>
  <si>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</si>
  <si>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</si>
  <si>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</si>
  <si>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</si>
  <si>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</si>
  <si>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</si>
  <si>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</si>
  <si>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</si>
  <si>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</si>
  <si>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</si>
  <si>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</si>
  <si>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</si>
  <si>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</si>
  <si>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</si>
  <si>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</si>
  <si>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</si>
  <si>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</si>
  <si>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</si>
  <si>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</si>
  <si>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</si>
  <si>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</si>
  <si>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</si>
  <si>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</si>
  <si>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</si>
  <si>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</si>
  <si>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</si>
  <si>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</si>
  <si>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</si>
  <si>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</si>
  <si>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</si>
  <si>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</si>
  <si>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</si>
  <si>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</si>
  <si>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</si>
  <si>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</si>
  <si>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</si>
  <si>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</si>
  <si>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</si>
  <si>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</si>
  <si>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</si>
  <si>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</si>
  <si>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</si>
  <si>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</si>
  <si>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</si>
  <si>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</si>
  <si>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</si>
  <si>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</si>
  <si>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</si>
  <si>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</si>
  <si>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</si>
  <si>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</si>
  <si>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</si>
  <si>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</si>
  <si>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</si>
  <si>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</si>
  <si>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</si>
  <si>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</si>
  <si>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</si>
  <si>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</si>
  <si>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</si>
  <si>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</si>
  <si>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</si>
  <si>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</si>
  <si>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</si>
  <si>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</si>
  <si>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</si>
  <si>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</si>
  <si>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</si>
  <si>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</si>
  <si>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</si>
  <si>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</si>
  <si>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</si>
  <si>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</si>
  <si>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</si>
  <si>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</si>
  <si>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</si>
  <si>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</si>
  <si>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</si>
  <si>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</si>
  <si>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</si>
  <si>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</si>
  <si>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</si>
  <si>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</si>
  <si>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</si>
  <si>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</si>
  <si>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</si>
  <si>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</si>
  <si>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</si>
  <si>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</si>
  <si>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</si>
  <si>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</si>
  <si>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</si>
  <si>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</si>
  <si>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</si>
  <si>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</si>
  <si>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</si>
  <si>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</si>
  <si>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</si>
  <si>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</si>
  <si>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</si>
  <si>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</si>
  <si>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</si>
  <si>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</si>
  <si>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</si>
  <si>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</si>
  <si>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</si>
  <si>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</si>
  <si>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</si>
  <si>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</si>
  <si>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</si>
  <si>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</si>
  <si>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</si>
  <si>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</si>
  <si>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</si>
  <si>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</si>
  <si>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</si>
  <si>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</si>
  <si>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</si>
  <si>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</si>
  <si>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</si>
  <si>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</si>
  <si>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</si>
  <si>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</si>
  <si>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</si>
  <si>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</si>
  <si>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</si>
  <si>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</si>
  <si>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</si>
  <si>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</si>
  <si>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</si>
  <si>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</si>
  <si>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</si>
  <si>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</si>
  <si>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</si>
  <si>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</si>
  <si>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</si>
  <si>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</si>
  <si>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</si>
  <si>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</si>
  <si>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</si>
  <si>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</si>
  <si>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</si>
  <si>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</si>
  <si>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</si>
  <si>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</si>
  <si>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</si>
  <si>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</si>
  <si>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</si>
  <si>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</si>
  <si>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</si>
  <si>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</si>
  <si>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</si>
  <si>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</si>
  <si>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</si>
  <si>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</si>
  <si>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</si>
  <si>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</si>
  <si>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</si>
  <si>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</si>
  <si>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</si>
  <si>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</si>
  <si>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</si>
  <si>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</si>
  <si>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</si>
  <si>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</si>
  <si>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</si>
  <si>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</si>
  <si>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</si>
  <si>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</si>
  <si>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</si>
  <si>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</si>
  <si>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</si>
  <si>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</si>
  <si>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</si>
  <si>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</si>
  <si>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</si>
  <si>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</si>
  <si>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</si>
  <si>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</si>
  <si>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</si>
  <si>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</si>
  <si>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</si>
  <si>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</si>
  <si>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</si>
  <si>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</si>
  <si>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</si>
  <si>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</si>
  <si>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</si>
  <si>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</si>
  <si>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</si>
  <si>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</si>
  <si>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</si>
  <si>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</si>
  <si>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</si>
  <si>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</si>
  <si>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</si>
  <si>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</si>
  <si>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</si>
  <si>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</si>
  <si>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</si>
  <si>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</si>
  <si>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</si>
  <si>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</si>
  <si>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</si>
  <si>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</si>
  <si>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</si>
  <si>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</si>
  <si>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</si>
  <si>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</si>
  <si>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</si>
  <si>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</si>
  <si>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</si>
  <si>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</si>
  <si>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</si>
  <si>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</si>
  <si>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</si>
  <si>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</si>
  <si>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</si>
  <si>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</si>
  <si>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</si>
  <si>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</si>
  <si>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</si>
  <si>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</si>
  <si>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</si>
  <si>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</si>
  <si>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</si>
  <si>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</si>
  <si>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</si>
  <si>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</si>
  <si>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</si>
  <si>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</si>
  <si>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</si>
  <si>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</si>
  <si>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</si>
  <si>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</si>
  <si>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</si>
  <si>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</si>
  <si>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</si>
  <si>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</si>
  <si>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</si>
  <si>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</si>
  <si>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</si>
  <si>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</si>
  <si>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</si>
  <si>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</si>
  <si>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</si>
  <si>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</si>
  <si>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</si>
  <si>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</si>
  <si>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</si>
  <si>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</si>
  <si>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</si>
  <si>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</si>
  <si>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</si>
  <si>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</si>
  <si>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</si>
  <si>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</si>
  <si>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</si>
  <si>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</si>
  <si>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</si>
  <si>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</si>
  <si>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</si>
  <si>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</si>
  <si>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</si>
  <si>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</si>
  <si>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</si>
  <si>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</si>
  <si>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</si>
  <si>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</si>
  <si>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</si>
  <si>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</si>
  <si>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</si>
  <si>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</si>
  <si>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</si>
  <si>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</si>
  <si>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</si>
  <si>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</si>
  <si>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</si>
  <si>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</si>
  <si>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</si>
  <si>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</si>
  <si>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</si>
  <si>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</si>
  <si>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</si>
  <si>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</si>
  <si>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</si>
  <si>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</si>
  <si>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</si>
  <si>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</si>
  <si>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</si>
  <si>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</si>
  <si>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</si>
  <si>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</si>
  <si>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</si>
  <si>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</si>
  <si>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</si>
  <si>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</si>
  <si>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</si>
  <si>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</si>
  <si>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</si>
  <si>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</si>
  <si>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</si>
  <si>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</si>
  <si>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</si>
  <si>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</si>
  <si>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</si>
  <si>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</si>
  <si>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</si>
  <si>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</si>
  <si>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</si>
  <si>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</si>
  <si>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</si>
  <si>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</si>
  <si>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</si>
  <si>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</si>
  <si>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</si>
  <si>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</si>
  <si>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</si>
  <si>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</si>
  <si>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</si>
  <si>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</si>
  <si>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</si>
  <si>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</si>
  <si>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</si>
  <si>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</si>
  <si>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</si>
  <si>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</si>
  <si>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</si>
  <si>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</si>
  <si>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</si>
  <si>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</si>
  <si>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</si>
  <si>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</si>
  <si>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</si>
  <si>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</si>
  <si>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</si>
  <si>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</si>
  <si>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</si>
  <si>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</si>
  <si>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</si>
  <si>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</si>
  <si>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</si>
  <si>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</si>
  <si>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</si>
  <si>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</si>
  <si>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</si>
  <si>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</si>
  <si>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</si>
  <si>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</si>
  <si>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</si>
  <si>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</si>
  <si>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</si>
  <si>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</si>
  <si>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</si>
  <si>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</si>
  <si>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</si>
  <si>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</si>
  <si>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</si>
  <si>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</si>
  <si>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</si>
  <si>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</si>
  <si>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</si>
  <si>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</si>
  <si>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</si>
  <si>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</si>
  <si>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</si>
  <si>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</si>
  <si>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</si>
  <si>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</si>
  <si>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</si>
  <si>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</si>
  <si>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</si>
  <si>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</si>
  <si>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</si>
  <si>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</si>
  <si>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</si>
  <si>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</si>
  <si>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</si>
  <si>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</si>
  <si>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</si>
  <si>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</si>
  <si>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</si>
  <si>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</si>
  <si>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</si>
  <si>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</si>
  <si>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</si>
  <si>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</si>
  <si>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</si>
  <si>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</si>
  <si>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</si>
  <si>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</si>
  <si>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</si>
  <si>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</si>
  <si>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</si>
  <si>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</si>
  <si>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</si>
  <si>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</si>
  <si>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</si>
  <si>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</si>
  <si>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</si>
  <si>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</si>
  <si>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</si>
  <si>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</si>
  <si>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</si>
  <si>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</si>
  <si>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</si>
  <si>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</si>
  <si>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</si>
  <si>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</si>
  <si>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</si>
  <si>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</si>
  <si>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</si>
  <si>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</si>
  <si>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</si>
  <si>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</si>
  <si>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</si>
  <si>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</si>
  <si>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</si>
  <si>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</si>
  <si>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</si>
  <si>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</si>
  <si>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</si>
  <si>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</si>
  <si>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</si>
  <si>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</si>
  <si>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</si>
  <si>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</si>
  <si>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</si>
  <si>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</si>
  <si>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</si>
  <si>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</si>
  <si>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</si>
  <si>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</si>
  <si>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</si>
  <si>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</si>
  <si>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</si>
  <si>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</si>
  <si>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</si>
  <si>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</si>
  <si>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</si>
  <si>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</si>
  <si>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</si>
  <si>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</si>
  <si>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</si>
  <si>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</si>
  <si>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</si>
  <si>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</si>
  <si>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</si>
  <si>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</si>
  <si>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</si>
  <si>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</si>
  <si>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</si>
  <si>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</si>
  <si>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</si>
  <si>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</si>
  <si>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</si>
  <si>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</si>
  <si>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</si>
  <si>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</si>
  <si>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</si>
  <si>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</si>
  <si>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</si>
  <si>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</si>
  <si>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</si>
  <si>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</si>
  <si>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</si>
  <si>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</si>
  <si>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</si>
  <si>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</si>
  <si>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</si>
  <si>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</si>
  <si>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</si>
  <si>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</si>
  <si>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</si>
  <si>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</si>
  <si>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</si>
  <si>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</si>
  <si>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</si>
  <si>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</si>
  <si>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</si>
  <si>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</si>
  <si>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</si>
  <si>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</si>
  <si>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</si>
  <si>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</si>
  <si>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</si>
  <si>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</si>
  <si>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</si>
  <si>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</si>
  <si>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</si>
  <si>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</si>
  <si>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</si>
  <si>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</si>
  <si>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</si>
  <si>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</si>
  <si>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</si>
  <si>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</si>
  <si>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</si>
  <si>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</si>
  <si>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</si>
  <si>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</si>
  <si>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</si>
  <si>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</si>
  <si>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</si>
  <si>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</si>
  <si>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</si>
  <si>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</si>
  <si>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</si>
  <si>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</si>
  <si>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</si>
  <si>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</si>
  <si>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</si>
  <si>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</si>
  <si>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</si>
  <si>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</si>
  <si>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</si>
  <si>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</si>
  <si>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</si>
  <si>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</si>
  <si>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</si>
  <si>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</si>
  <si>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</si>
  <si>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</si>
  <si>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</si>
  <si>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</si>
  <si>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</si>
  <si>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</si>
  <si>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</si>
  <si>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</si>
  <si>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</si>
  <si>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</si>
  <si>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</si>
  <si>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</si>
  <si>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</si>
  <si>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</si>
  <si>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</si>
  <si>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</si>
  <si>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</si>
  <si>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</si>
  <si>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</si>
  <si>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</si>
  <si>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</si>
  <si>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</si>
  <si>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</si>
  <si>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</si>
  <si>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</si>
  <si>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</si>
  <si>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</si>
  <si>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</si>
  <si>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</si>
  <si>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</si>
  <si>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</si>
  <si>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</si>
  <si>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</si>
  <si>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</si>
  <si>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</si>
  <si>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</si>
  <si>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</si>
  <si>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</si>
  <si>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</si>
  <si>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</si>
  <si>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</si>
  <si>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</si>
  <si>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</si>
  <si>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</si>
  <si>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</si>
  <si>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</si>
  <si>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</si>
  <si>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</si>
  <si>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</si>
  <si>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</si>
  <si>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</si>
  <si>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</si>
  <si>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</si>
  <si>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</si>
  <si>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</si>
  <si>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</si>
  <si>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</si>
  <si>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</si>
  <si>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</si>
  <si>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</si>
  <si>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</si>
  <si>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</si>
  <si>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</si>
  <si>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</si>
  <si>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</si>
  <si>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</si>
  <si>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</si>
  <si>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</si>
  <si>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</si>
  <si>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</si>
  <si>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</si>
  <si>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</si>
  <si>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</si>
  <si>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</si>
  <si>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</si>
  <si>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</si>
  <si>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</si>
  <si>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</si>
  <si>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</si>
  <si>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</si>
  <si>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</si>
  <si>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</si>
  <si>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</si>
  <si>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</si>
  <si>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</si>
  <si>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</si>
  <si>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</si>
  <si>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</si>
  <si>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</si>
  <si>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</si>
  <si>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</si>
  <si>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</si>
  <si>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</si>
  <si>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</si>
  <si>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</si>
  <si>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</si>
  <si>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</si>
  <si>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</si>
  <si>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</si>
  <si>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</si>
  <si>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</si>
  <si>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</si>
  <si>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</si>
  <si>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</si>
  <si>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</si>
  <si>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</si>
  <si>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</si>
  <si>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</si>
  <si>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</si>
  <si>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</si>
  <si>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</si>
  <si>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</si>
  <si>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</si>
  <si>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</si>
  <si>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</si>
  <si>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</si>
  <si>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</si>
  <si>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</si>
  <si>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</si>
  <si>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</si>
  <si>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</si>
  <si>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</si>
  <si>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</si>
  <si>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</si>
  <si>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</si>
  <si>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</si>
  <si>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</si>
  <si>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</si>
  <si>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</si>
  <si>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</si>
  <si>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</si>
  <si>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</si>
  <si>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</si>
  <si>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</si>
  <si>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</si>
  <si>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</si>
  <si>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</si>
  <si>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</si>
  <si>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</si>
  <si>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</si>
  <si>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</si>
  <si>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</si>
  <si>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</si>
  <si>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</si>
  <si>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</si>
  <si>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</si>
  <si>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</si>
  <si>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</si>
  <si>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</si>
  <si>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</si>
  <si>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</si>
  <si>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</si>
  <si>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</si>
  <si>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</si>
  <si>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</si>
  <si>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</si>
  <si>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</si>
  <si>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</si>
  <si>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</si>
  <si>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</si>
  <si>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</si>
  <si>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</si>
  <si>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</si>
  <si>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</si>
  <si>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</si>
  <si>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</si>
  <si>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</si>
  <si>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</si>
  <si>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</si>
  <si>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</si>
  <si>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</si>
  <si>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</si>
  <si>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</si>
  <si>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</si>
  <si>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</si>
  <si>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</si>
  <si>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</si>
  <si>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</si>
  <si>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</si>
  <si>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</si>
  <si>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</si>
  <si>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</si>
  <si>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</si>
  <si>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</si>
  <si>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</si>
  <si>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</si>
  <si>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</si>
  <si>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</si>
  <si>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</si>
  <si>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</si>
  <si>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</si>
  <si>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</si>
  <si>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</si>
  <si>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</si>
  <si>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</si>
  <si>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</si>
  <si>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</si>
  <si>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</si>
  <si>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</si>
  <si>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</si>
  <si>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</si>
  <si>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</si>
  <si>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</si>
  <si>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</si>
  <si>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</si>
  <si>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</si>
  <si>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</si>
  <si>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</si>
  <si>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</si>
  <si>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</si>
  <si>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</si>
  <si>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</si>
  <si>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</si>
  <si>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</si>
  <si>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</si>
  <si>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</si>
  <si>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</si>
  <si>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</si>
  <si>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</si>
  <si>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</si>
  <si>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</si>
  <si>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</si>
  <si>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</si>
  <si>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</si>
  <si>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</si>
  <si>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</si>
  <si>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</si>
  <si>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</si>
  <si>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</si>
  <si>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</si>
  <si>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</si>
  <si>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</si>
  <si>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</si>
  <si>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</si>
  <si>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</si>
  <si>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</si>
  <si>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</si>
  <si>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</si>
  <si>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</si>
  <si>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</si>
  <si>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</si>
  <si>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</si>
  <si>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</si>
  <si>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</si>
  <si>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</si>
  <si>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</si>
  <si>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</si>
  <si>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</si>
  <si>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</si>
  <si>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</si>
  <si>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</si>
  <si>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</si>
  <si>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</si>
  <si>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</si>
  <si>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</si>
  <si>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</si>
  <si>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</si>
  <si>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</si>
  <si>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</si>
  <si>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</si>
  <si>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</si>
  <si>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</si>
  <si>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</si>
  <si>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</si>
  <si>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</si>
  <si>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</si>
  <si>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</si>
  <si>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</si>
  <si>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</si>
  <si>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</si>
  <si>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</si>
  <si>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</si>
  <si>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</si>
  <si>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</si>
  <si>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</si>
  <si>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</si>
  <si>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</si>
  <si>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</si>
  <si>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</si>
  <si>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</si>
  <si>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</si>
  <si>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</si>
  <si>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</si>
  <si>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</si>
  <si>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</si>
  <si>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</si>
  <si>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</si>
  <si>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</si>
  <si>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</si>
  <si>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</si>
  <si>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</si>
  <si>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</si>
  <si>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</si>
  <si>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</si>
  <si>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</si>
  <si>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</si>
  <si>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</si>
  <si>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</si>
  <si>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</si>
  <si>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</si>
  <si>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</si>
  <si>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</si>
  <si>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</si>
  <si>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</si>
  <si>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</si>
  <si>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</si>
  <si>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</si>
  <si>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</si>
  <si>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</si>
  <si>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</si>
  <si>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</si>
  <si>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</si>
  <si>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</si>
  <si>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</si>
  <si>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</si>
  <si>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</si>
  <si>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</si>
  <si>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</si>
  <si>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</si>
  <si>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</si>
  <si>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</si>
  <si>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</si>
  <si>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</si>
  <si>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</si>
  <si>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</si>
  <si>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</si>
  <si>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</si>
  <si>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</si>
  <si>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</si>
  <si>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</si>
  <si>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</si>
  <si>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</si>
  <si>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</si>
  <si>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</si>
  <si>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</si>
  <si>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</si>
  <si>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</si>
  <si>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</si>
  <si>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</si>
  <si>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</si>
  <si>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</si>
  <si>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</si>
  <si>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</si>
  <si>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</si>
  <si>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</si>
  <si>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</si>
  <si>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</si>
  <si>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</si>
  <si>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</si>
  <si>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</si>
  <si>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</si>
  <si>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</si>
  <si>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</si>
  <si>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</si>
  <si>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</si>
  <si>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</si>
  <si>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</si>
  <si>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</si>
  <si>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</si>
  <si>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</si>
  <si>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</si>
  <si>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</si>
  <si>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</si>
  <si>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</si>
  <si>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</si>
  <si>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</si>
  <si>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</si>
  <si>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</si>
  <si>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</si>
  <si>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</si>
  <si>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</si>
  <si>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</si>
  <si>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</si>
  <si>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</si>
  <si>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</si>
  <si>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</si>
  <si>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</si>
  <si>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</si>
  <si>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</si>
  <si>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</si>
  <si>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</si>
  <si>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</si>
  <si>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</si>
  <si>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</si>
  <si>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</si>
  <si>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</si>
  <si>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</si>
  <si>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</si>
  <si>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</si>
  <si>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</si>
  <si>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</si>
  <si>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</si>
  <si>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</si>
  <si>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</si>
  <si>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</si>
  <si>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</si>
  <si>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</si>
  <si>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</si>
  <si>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</si>
  <si>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</si>
  <si>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</si>
  <si>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</si>
  <si>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</si>
  <si>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</si>
  <si>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</si>
  <si>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</si>
  <si>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</si>
  <si>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</si>
  <si>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</si>
  <si>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</si>
  <si>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</si>
  <si>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</si>
  <si>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</si>
  <si>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</si>
  <si>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</si>
  <si>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</si>
  <si>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</si>
  <si>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</si>
  <si>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</si>
  <si>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</si>
  <si>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</si>
  <si>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</si>
  <si>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</si>
  <si>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</si>
  <si>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</si>
  <si>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</si>
  <si>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</si>
  <si>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</si>
  <si>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</si>
  <si>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</si>
  <si>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</si>
  <si>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</si>
  <si>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</si>
  <si>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</si>
  <si>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</si>
  <si>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</si>
  <si>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</si>
  <si>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</si>
  <si>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</si>
  <si>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</si>
  <si>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</si>
  <si>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</si>
  <si>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</si>
  <si>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</si>
  <si>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</si>
  <si>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</si>
  <si>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</si>
  <si>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</si>
  <si>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</si>
  <si>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</si>
  <si>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</si>
  <si>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</si>
  <si>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</si>
  <si>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</si>
  <si>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</si>
  <si>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</si>
  <si>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</si>
  <si>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</si>
  <si>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</si>
  <si>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</si>
  <si>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</si>
  <si>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</si>
  <si>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</si>
  <si>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</si>
  <si>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</si>
  <si>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</si>
  <si>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</si>
  <si>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</si>
  <si>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</si>
  <si>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</si>
  <si>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</si>
  <si>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</si>
  <si>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</si>
  <si>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</si>
  <si>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</si>
  <si>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</si>
  <si>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</si>
  <si>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</si>
  <si>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</si>
  <si>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</si>
  <si>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</si>
  <si>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</si>
  <si>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</si>
  <si>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</si>
  <si>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</si>
  <si>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</si>
  <si>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</si>
  <si>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</si>
  <si>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</si>
  <si>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</si>
  <si>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</si>
  <si>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</si>
  <si>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</si>
  <si>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</si>
  <si>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</si>
  <si>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</si>
  <si>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</si>
  <si>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</si>
  <si>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</si>
  <si>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</si>
  <si>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</si>
  <si>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</si>
  <si>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</si>
  <si>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</si>
  <si>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</si>
  <si>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</si>
  <si>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</si>
  <si>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</si>
  <si>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</si>
  <si>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</si>
  <si>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</si>
  <si>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</si>
  <si>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</si>
  <si>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</si>
  <si>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</si>
  <si>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</si>
  <si>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</si>
  <si>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</si>
  <si>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</si>
  <si>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</si>
  <si>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</si>
  <si>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</si>
  <si>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</si>
  <si>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</si>
  <si>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</si>
  <si>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</si>
  <si>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</si>
  <si>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</si>
  <si>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</si>
  <si>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</si>
  <si>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</si>
  <si>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</si>
  <si>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</si>
  <si>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</si>
  <si>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</si>
  <si>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</si>
  <si>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</si>
  <si>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</si>
  <si>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</si>
  <si>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</si>
  <si>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</si>
  <si>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</si>
  <si>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</si>
  <si>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</si>
  <si>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</si>
  <si>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</si>
  <si>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</si>
  <si>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</si>
  <si>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</si>
  <si>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</si>
  <si>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</si>
  <si>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</si>
  <si>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</si>
  <si>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</si>
  <si>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</si>
  <si>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</si>
  <si>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</si>
  <si>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</si>
  <si>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</si>
  <si>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</si>
  <si>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</si>
  <si>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</si>
  <si>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</si>
  <si>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</si>
  <si>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</si>
  <si>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</si>
  <si>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</si>
  <si>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</si>
  <si>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</si>
  <si>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</si>
  <si>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</si>
  <si>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</si>
  <si>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</si>
  <si>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</si>
  <si>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</si>
  <si>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</si>
  <si>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</si>
  <si>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</si>
  <si>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</si>
  <si>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</si>
  <si>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</si>
  <si>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</si>
  <si>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</si>
  <si>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</si>
  <si>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</si>
  <si>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</si>
  <si>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</si>
  <si>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</si>
  <si>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</si>
  <si>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</si>
  <si>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</si>
  <si>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</si>
  <si>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</si>
  <si>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</si>
  <si>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</si>
  <si>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</si>
  <si>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</si>
  <si>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</si>
  <si>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</si>
  <si>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</si>
  <si>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</si>
  <si>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</si>
  <si>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</si>
  <si>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</si>
  <si>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</si>
  <si>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</si>
  <si>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</si>
  <si>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</si>
  <si>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</si>
  <si>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</si>
  <si>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</si>
  <si>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</si>
  <si>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</si>
  <si>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</si>
  <si>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</si>
  <si>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</si>
  <si>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</si>
  <si>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</si>
  <si>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</si>
  <si>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</si>
  <si>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</si>
  <si>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</si>
  <si>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</si>
  <si>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</si>
  <si>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</si>
  <si>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</si>
  <si>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</si>
  <si>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</si>
  <si>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</si>
  <si>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</si>
  <si>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</si>
  <si>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</si>
  <si>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</si>
  <si>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</si>
  <si>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</si>
  <si>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</si>
  <si>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</si>
  <si>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</si>
  <si>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</si>
  <si>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</si>
  <si>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</si>
  <si>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</si>
  <si>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</si>
  <si>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</si>
  <si>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</si>
  <si>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</si>
  <si>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</si>
  <si>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</si>
  <si>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</si>
  <si>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</si>
  <si>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</si>
  <si>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</si>
  <si>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</si>
  <si>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</si>
  <si>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</si>
  <si>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</si>
  <si>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</si>
  <si>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</si>
  <si>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</si>
  <si>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</si>
  <si>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</si>
  <si>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</si>
  <si>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</si>
  <si>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</si>
  <si>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</si>
  <si>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</si>
  <si>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</si>
  <si>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</si>
  <si>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</si>
  <si>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</si>
  <si>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</si>
  <si>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</si>
  <si>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</si>
  <si>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</si>
  <si>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</si>
  <si>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</si>
  <si>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</si>
  <si>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</si>
  <si>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</si>
  <si>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</si>
  <si>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</si>
  <si>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</si>
  <si>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</si>
  <si>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</si>
  <si>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</si>
  <si>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</si>
  <si>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</si>
  <si>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</si>
  <si>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</si>
  <si>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</si>
  <si>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</si>
  <si>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</si>
  <si>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</si>
  <si>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</si>
  <si>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</si>
  <si>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</si>
  <si>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</si>
  <si>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</si>
  <si>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</si>
  <si>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</si>
  <si>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</si>
  <si>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</si>
  <si>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</si>
  <si>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</si>
  <si>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</si>
  <si>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</si>
  <si>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</si>
  <si>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</si>
  <si>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</si>
  <si>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</si>
  <si>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</si>
  <si>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</si>
  <si>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</si>
  <si>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</si>
  <si>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</si>
  <si>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</si>
  <si>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</si>
  <si>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</si>
  <si>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</si>
  <si>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</si>
  <si>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</si>
  <si>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</si>
  <si>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</si>
  <si>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</si>
  <si>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</si>
  <si>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</si>
  <si>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</si>
  <si>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</si>
  <si>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</si>
  <si>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</si>
  <si>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</si>
  <si>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</si>
  <si>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</si>
  <si>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</si>
  <si>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</si>
  <si>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</si>
  <si>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</si>
  <si>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</si>
  <si>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</si>
  <si>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</si>
  <si>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</si>
  <si>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</si>
  <si>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</si>
  <si>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</si>
  <si>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</si>
  <si>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</si>
  <si>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</si>
  <si>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</si>
  <si>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</si>
  <si>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</si>
  <si>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</si>
  <si>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</si>
  <si>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</si>
  <si>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</si>
  <si>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</si>
  <si>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</si>
  <si>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</si>
  <si>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</si>
  <si>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</si>
  <si>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</si>
  <si>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</si>
  <si>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</si>
  <si>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</si>
  <si>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</si>
  <si>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</si>
  <si>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</si>
  <si>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</si>
  <si>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</si>
  <si>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</si>
  <si>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</si>
  <si>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</si>
  <si>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</si>
  <si>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</si>
  <si>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</si>
  <si>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</si>
  <si>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</si>
  <si>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</si>
  <si>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</si>
  <si>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</si>
  <si>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</si>
  <si>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</si>
  <si>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</si>
  <si>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</si>
  <si>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</si>
  <si>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</si>
  <si>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</si>
  <si>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</si>
  <si>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</si>
  <si>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</si>
  <si>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</si>
  <si>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</si>
  <si>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</si>
  <si>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</si>
  <si>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</si>
  <si>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</si>
  <si>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</si>
  <si>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</si>
  <si>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</si>
  <si>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</si>
  <si>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</si>
  <si>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</si>
  <si>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</si>
  <si>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</si>
  <si>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</si>
  <si>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</si>
  <si>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</si>
  <si>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</si>
  <si>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</si>
  <si>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</si>
  <si>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</si>
  <si>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</si>
  <si>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</si>
  <si>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</si>
  <si>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</si>
  <si>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</si>
  <si>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</si>
  <si>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</si>
  <si>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</si>
  <si>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</si>
  <si>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</si>
  <si>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</si>
  <si>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</si>
  <si>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</si>
  <si>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</si>
  <si>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</si>
  <si>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</si>
  <si>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</si>
  <si>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</si>
  <si>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</si>
  <si>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</si>
  <si>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</si>
  <si>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</si>
  <si>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</si>
  <si>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</si>
  <si>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</si>
  <si>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</si>
  <si>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</si>
  <si>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</si>
  <si>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</si>
  <si>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</si>
  <si>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</si>
  <si>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</si>
  <si>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</si>
  <si>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</si>
  <si>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</si>
  <si>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</si>
  <si>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</si>
  <si>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</si>
  <si>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</si>
  <si>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</si>
  <si>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</si>
  <si>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</si>
  <si>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</si>
  <si>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</si>
  <si>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</si>
  <si>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</si>
  <si>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</si>
  <si>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</si>
  <si>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</si>
  <si>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</si>
  <si>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</si>
  <si>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</si>
  <si>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</si>
  <si>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</si>
  <si>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</si>
  <si>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</si>
  <si>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</si>
  <si>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</si>
  <si>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</si>
  <si>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</si>
  <si>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</si>
  <si>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</si>
  <si>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</si>
  <si>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</si>
  <si>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</si>
  <si>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</si>
  <si>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</si>
  <si>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</si>
  <si>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</si>
  <si>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</si>
  <si>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</si>
  <si>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</si>
  <si>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</si>
  <si>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</si>
  <si>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</si>
  <si>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</si>
  <si>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</si>
  <si>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</si>
  <si>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</si>
  <si>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</si>
  <si>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</si>
  <si>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</si>
  <si>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</si>
  <si>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</si>
  <si>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</si>
  <si>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</si>
  <si>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</si>
  <si>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</si>
  <si>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</si>
  <si>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</si>
  <si>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</si>
  <si>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</si>
  <si>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</si>
  <si>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</si>
  <si>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</si>
  <si>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</si>
  <si>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</si>
  <si>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</si>
  <si>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</si>
  <si>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</si>
  <si>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</si>
  <si>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</si>
  <si>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</si>
  <si>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</si>
  <si>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</si>
  <si>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</si>
  <si>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</si>
  <si>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</si>
  <si>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</si>
  <si>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</si>
  <si>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</si>
  <si>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</si>
  <si>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</si>
  <si>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</si>
  <si>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</si>
  <si>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</si>
  <si>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</si>
  <si>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</si>
  <si>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</si>
  <si>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</si>
  <si>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</si>
  <si>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</si>
  <si>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</si>
  <si>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</si>
  <si>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</si>
  <si>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</si>
  <si>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</si>
  <si>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</si>
  <si>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</si>
  <si>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</si>
  <si>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</si>
  <si>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</si>
  <si>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</si>
  <si>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</si>
  <si>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</si>
  <si>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</si>
  <si>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</si>
  <si>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</si>
  <si>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</si>
  <si>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</si>
  <si>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</si>
  <si>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</si>
  <si>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</si>
  <si>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</si>
  <si>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</si>
  <si>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</si>
  <si>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</si>
  <si>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</si>
  <si>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</si>
  <si>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</si>
  <si>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</si>
  <si>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</si>
  <si>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</si>
  <si>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</si>
  <si>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</si>
  <si>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</si>
  <si>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</si>
  <si>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</si>
  <si>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</si>
  <si>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</si>
  <si>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</si>
  <si>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</si>
  <si>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</si>
  <si>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</si>
  <si>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</si>
  <si>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</si>
  <si>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</si>
  <si>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</si>
  <si>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</si>
  <si>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</si>
  <si>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</si>
  <si>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</si>
  <si>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</si>
  <si>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</si>
  <si>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</si>
  <si>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</si>
  <si>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</si>
  <si>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</si>
  <si>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</si>
  <si>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</si>
  <si>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</si>
  <si>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</si>
  <si>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</si>
  <si>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</si>
  <si>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</si>
  <si>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</si>
  <si>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</si>
  <si>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</si>
  <si>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</si>
  <si>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</si>
  <si>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</si>
  <si>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</si>
  <si>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</si>
  <si>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</si>
  <si>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</si>
  <si>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</si>
  <si>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</si>
  <si>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</si>
  <si>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</si>
  <si>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</si>
  <si>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</si>
  <si>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</si>
  <si>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</si>
  <si>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</si>
  <si>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</si>
  <si>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</si>
  <si>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</si>
  <si>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</si>
  <si>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</si>
  <si>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</si>
  <si>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</si>
  <si>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</si>
  <si>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</si>
  <si>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</si>
  <si>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</si>
  <si>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</si>
  <si>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</si>
  <si>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</si>
  <si>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</si>
  <si>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</si>
  <si>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</si>
  <si>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</si>
  <si>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</si>
  <si>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</si>
  <si>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</si>
  <si>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</si>
  <si>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</si>
  <si>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</si>
  <si>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</si>
  <si>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</si>
  <si>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</si>
  <si>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</si>
  <si>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</si>
  <si>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</si>
  <si>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</si>
  <si>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</si>
  <si>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</si>
  <si>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</si>
  <si>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</si>
  <si>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</si>
  <si>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</si>
  <si>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</si>
  <si>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</si>
  <si>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</si>
  <si>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</si>
  <si>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</si>
  <si>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</si>
  <si>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</si>
  <si>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</si>
  <si>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</si>
  <si>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</si>
  <si>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</si>
  <si>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</si>
  <si>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</si>
  <si>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</si>
  <si>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</si>
  <si>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</si>
  <si>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</si>
  <si>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</si>
  <si>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</si>
  <si>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</si>
  <si>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</si>
  <si>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</si>
  <si>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</si>
  <si>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</si>
  <si>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</si>
  <si>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</si>
  <si>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</si>
  <si>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</si>
  <si>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</si>
  <si>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</si>
  <si>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</si>
  <si>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</si>
  <si>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</si>
  <si>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</si>
  <si>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</si>
  <si>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</si>
  <si>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</si>
  <si>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</si>
  <si>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</si>
  <si>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</si>
  <si>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</si>
  <si>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</si>
  <si>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</si>
  <si>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</si>
  <si>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</si>
  <si>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</si>
  <si>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</si>
  <si>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</si>
  <si>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</si>
  <si>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</si>
  <si>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</si>
  <si>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</si>
  <si>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</si>
  <si>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</si>
  <si>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</si>
  <si>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</si>
  <si>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</si>
  <si>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</si>
  <si>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</si>
  <si>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</si>
  <si>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</si>
  <si>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</si>
  <si>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</si>
  <si>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</si>
  <si>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</si>
  <si>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</si>
  <si>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</si>
  <si>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</si>
  <si>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</si>
  <si>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</si>
  <si>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</si>
  <si>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</si>
  <si>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</si>
  <si>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</si>
  <si>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</si>
  <si>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</si>
  <si>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</si>
  <si>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</si>
  <si>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</si>
  <si>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</si>
  <si>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</si>
  <si>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</si>
  <si>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</si>
  <si>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</si>
  <si>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</si>
  <si>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</si>
  <si>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</si>
  <si>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</si>
  <si>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</si>
  <si>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</si>
  <si>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</si>
  <si>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</si>
  <si>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</si>
  <si>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</si>
  <si>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</si>
  <si>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</si>
  <si>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</si>
  <si>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</si>
  <si>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</si>
  <si>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</si>
  <si>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</si>
  <si>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</si>
  <si>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</si>
  <si>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</si>
  <si>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</si>
  <si>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</si>
  <si>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</si>
  <si>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</si>
  <si>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</si>
  <si>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</si>
  <si>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</si>
  <si>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</si>
  <si>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</si>
  <si>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</si>
  <si>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</si>
  <si>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</si>
  <si>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</si>
  <si>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</si>
  <si>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</si>
  <si>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</si>
  <si>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</si>
  <si>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</si>
  <si>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</si>
  <si>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</si>
  <si>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</si>
  <si>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</si>
  <si>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</si>
  <si>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</si>
  <si>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</si>
  <si>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</si>
  <si>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</si>
  <si>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</si>
  <si>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</si>
  <si>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</si>
  <si>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</si>
  <si>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</si>
  <si>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</si>
  <si>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</si>
  <si>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</si>
  <si>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</si>
  <si>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</si>
  <si>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</si>
  <si>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</si>
  <si>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</si>
  <si>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</si>
  <si>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</si>
  <si>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</si>
  <si>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</si>
  <si>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</si>
  <si>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</si>
  <si>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</si>
  <si>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</si>
  <si>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</si>
  <si>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</si>
  <si>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</si>
  <si>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</si>
  <si>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</si>
  <si>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</si>
  <si>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</si>
  <si>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</si>
  <si>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</si>
  <si>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</si>
  <si>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</si>
  <si>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</si>
  <si>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</si>
  <si>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</si>
  <si>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</si>
  <si>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</si>
  <si>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</si>
  <si>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</si>
  <si>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</si>
  <si>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</si>
  <si>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</si>
  <si>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</si>
  <si>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</si>
  <si>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</si>
  <si>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</si>
  <si>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</si>
  <si>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</si>
  <si>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</si>
  <si>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</si>
  <si>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</si>
  <si>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</si>
  <si>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</si>
  <si>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</si>
  <si>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</si>
  <si>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</si>
  <si>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</si>
  <si>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</si>
  <si>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</si>
  <si>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</si>
  <si>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</si>
  <si>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</si>
  <si>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</si>
  <si>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</si>
  <si>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</si>
  <si>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</si>
  <si>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</si>
  <si>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</si>
  <si>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</si>
  <si>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</si>
  <si>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</si>
  <si>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</si>
  <si>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</si>
  <si>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</si>
  <si>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</si>
  <si>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</si>
  <si>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</si>
  <si>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</si>
  <si>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</si>
  <si>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</si>
  <si>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</si>
  <si>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</si>
  <si>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</si>
  <si>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</si>
  <si>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</si>
  <si>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</si>
  <si>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</si>
  <si>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</si>
  <si>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</si>
  <si>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</si>
  <si>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</si>
  <si>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</si>
  <si>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</si>
  <si>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</si>
  <si>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</si>
  <si>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</si>
  <si>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</si>
  <si>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</si>
  <si>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</si>
  <si>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</si>
  <si>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</si>
  <si>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</si>
  <si>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</si>
  <si>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</si>
  <si>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</si>
  <si>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</si>
  <si>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</si>
  <si>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</si>
  <si>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</si>
  <si>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</si>
  <si>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</si>
  <si>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</si>
  <si>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</si>
  <si>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</si>
  <si>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</si>
  <si>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</si>
  <si>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</si>
  <si>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</si>
  <si>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</si>
  <si>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</si>
  <si>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</si>
  <si>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</si>
  <si>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</si>
  <si>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</si>
  <si>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</si>
  <si>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</si>
  <si>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</si>
  <si>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</si>
  <si>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</si>
  <si>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</si>
  <si>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</si>
  <si>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</si>
  <si>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</si>
  <si>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</si>
  <si>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</si>
  <si>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</si>
  <si>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</si>
  <si>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</si>
  <si>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</si>
  <si>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</si>
  <si>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</si>
  <si>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</si>
  <si>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</si>
  <si>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</si>
  <si>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</si>
  <si>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</si>
  <si>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</si>
  <si>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</si>
  <si>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</si>
  <si>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</si>
  <si>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</si>
  <si>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</si>
  <si>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</si>
  <si>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</si>
  <si>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</si>
  <si>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</si>
  <si>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</si>
  <si>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</si>
  <si>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</si>
  <si>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</si>
  <si>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</si>
  <si>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</si>
  <si>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</si>
  <si>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</si>
  <si>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</si>
  <si>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</si>
  <si>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</si>
  <si>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</si>
  <si>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</si>
  <si>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</si>
  <si>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</si>
  <si>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</si>
  <si>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</si>
  <si>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</si>
  <si>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</si>
  <si>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</si>
  <si>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</si>
  <si>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</si>
  <si>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</si>
  <si>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</si>
  <si>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</si>
  <si>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</si>
  <si>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</si>
  <si>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</si>
  <si>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</si>
  <si>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</si>
  <si>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</si>
  <si>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</si>
  <si>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</si>
  <si>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</si>
  <si>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</si>
  <si>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</si>
  <si>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</si>
  <si>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</si>
  <si>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</si>
  <si>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</si>
  <si>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</si>
  <si>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</si>
  <si>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</si>
  <si>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</si>
  <si>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</si>
  <si>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</si>
  <si>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</si>
  <si>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</si>
  <si>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</si>
  <si>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</si>
  <si>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</si>
  <si>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</si>
  <si>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</si>
  <si>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</si>
  <si>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</si>
  <si>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</si>
  <si>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</si>
  <si>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</si>
  <si>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</si>
  <si>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</si>
  <si>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</si>
  <si>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</si>
  <si>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</si>
  <si>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</si>
  <si>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</si>
  <si>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</si>
  <si>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</si>
  <si>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</si>
  <si>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</si>
  <si>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</si>
  <si>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</si>
  <si>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</si>
  <si>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</si>
  <si>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</si>
  <si>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</si>
  <si>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</si>
  <si>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</si>
  <si>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</si>
  <si>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</si>
  <si>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</si>
  <si>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</si>
  <si>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</si>
  <si>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</si>
  <si>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</si>
  <si>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</si>
  <si>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</si>
  <si>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</si>
  <si>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</si>
  <si>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</si>
  <si>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</si>
  <si>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</si>
  <si>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</si>
  <si>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</si>
  <si>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</si>
  <si>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</si>
  <si>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</si>
  <si>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</si>
  <si>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</si>
  <si>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</si>
  <si>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</si>
  <si>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</si>
  <si>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</si>
  <si>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</si>
  <si>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</si>
  <si>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</si>
  <si>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</si>
  <si>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</si>
  <si>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</si>
  <si>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</si>
  <si>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</si>
  <si>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</si>
  <si>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</si>
  <si>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</si>
  <si>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</si>
  <si>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</si>
  <si>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</si>
  <si>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</si>
  <si>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</si>
  <si>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</si>
  <si>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</si>
  <si>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</si>
  <si>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</si>
  <si>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</si>
  <si>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</si>
  <si>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</si>
  <si>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</si>
  <si>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</si>
  <si>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</si>
  <si>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</si>
  <si>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</si>
  <si>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</si>
  <si>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</si>
  <si>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</si>
  <si>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</si>
  <si>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</si>
  <si>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</si>
  <si>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</si>
  <si>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</si>
  <si>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</si>
  <si>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</si>
  <si>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</si>
  <si>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</si>
  <si>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</si>
  <si>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</si>
  <si>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</si>
  <si>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</si>
  <si>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</si>
  <si>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</si>
  <si>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</si>
  <si>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</si>
  <si>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</si>
  <si>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</si>
  <si>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</si>
  <si>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</si>
  <si>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</si>
  <si>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</si>
  <si>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</si>
  <si>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</si>
  <si>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</si>
  <si>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</si>
  <si>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</si>
  <si>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</si>
  <si>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</si>
  <si>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</si>
  <si>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</si>
  <si>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</si>
  <si>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</si>
  <si>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</si>
  <si>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</si>
  <si>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</si>
  <si>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</si>
  <si>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</si>
  <si>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</si>
  <si>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</si>
  <si>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</si>
  <si>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</si>
  <si>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</si>
  <si>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</si>
  <si>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</si>
  <si>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</si>
  <si>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</si>
  <si>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</si>
  <si>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</si>
  <si>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</si>
  <si>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</si>
  <si>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</si>
  <si>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</si>
  <si>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</si>
  <si>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</si>
  <si>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</si>
  <si>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</si>
  <si>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</si>
  <si>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</si>
  <si>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</si>
  <si>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</si>
  <si>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</si>
  <si>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</si>
  <si>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</si>
  <si>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</si>
  <si>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</si>
  <si>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</si>
  <si>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</si>
  <si>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</si>
  <si>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</si>
  <si>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</si>
  <si>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</si>
  <si>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</si>
  <si>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</si>
  <si>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</si>
  <si>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</si>
  <si>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</si>
  <si>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</si>
  <si>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</si>
  <si>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</si>
  <si>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</si>
  <si>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</si>
  <si>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</si>
  <si>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</si>
  <si>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</si>
  <si>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</si>
  <si>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</si>
  <si>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</si>
  <si>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</si>
  <si>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</si>
  <si>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</si>
  <si>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</si>
  <si>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</si>
  <si>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</si>
  <si>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</si>
  <si>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</si>
  <si>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</si>
  <si>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</si>
  <si>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</si>
  <si>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</si>
  <si>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</si>
  <si>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</si>
  <si>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</si>
  <si>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</si>
  <si>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</si>
  <si>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</si>
  <si>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</si>
  <si>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</si>
  <si>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</si>
  <si>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</si>
  <si>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</si>
  <si>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</si>
  <si>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</si>
  <si>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</si>
  <si>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</si>
  <si>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</si>
  <si>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</si>
  <si>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</si>
  <si>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</si>
  <si>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</si>
  <si>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</si>
  <si>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</si>
  <si>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</si>
  <si>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</si>
  <si>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</si>
  <si>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</si>
  <si>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</si>
  <si>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</si>
  <si>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</si>
  <si>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</si>
  <si>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</si>
  <si>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</si>
  <si>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</si>
  <si>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</si>
  <si>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</si>
  <si>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</si>
  <si>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</si>
  <si>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</si>
  <si>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</si>
  <si>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</si>
  <si>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</si>
  <si>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</si>
  <si>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</si>
  <si>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</si>
  <si>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</si>
  <si>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</si>
  <si>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</si>
  <si>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</si>
  <si>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</si>
  <si>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</si>
  <si>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</si>
  <si>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</si>
  <si>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</si>
  <si>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</si>
  <si>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</si>
  <si>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</si>
  <si>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</si>
  <si>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</si>
  <si>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</si>
  <si>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</si>
  <si>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</si>
  <si>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</si>
  <si>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</si>
  <si>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</si>
  <si>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</si>
  <si>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</si>
  <si>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</si>
  <si>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</si>
  <si>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</si>
  <si>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</si>
  <si>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</si>
  <si>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</si>
  <si>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</si>
  <si>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</si>
  <si>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</si>
  <si>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</si>
  <si>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</si>
  <si>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</si>
  <si>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</si>
  <si>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</si>
  <si>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</si>
  <si>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</si>
  <si>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</si>
  <si>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</si>
  <si>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</si>
  <si>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</si>
  <si>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</si>
  <si>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</si>
  <si>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</si>
  <si>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</si>
  <si>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</si>
  <si>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</si>
  <si>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</si>
  <si>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</si>
  <si>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</si>
  <si>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</si>
  <si>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</si>
  <si>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</si>
  <si>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</si>
  <si>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</si>
  <si>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</si>
  <si>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</si>
  <si>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</si>
  <si>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</si>
  <si>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</si>
  <si>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</si>
  <si>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</si>
  <si>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</si>
  <si>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</si>
  <si>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</si>
  <si>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</si>
  <si>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</si>
  <si>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</si>
  <si>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</si>
  <si>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</si>
  <si>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</si>
  <si>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</si>
  <si>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</si>
  <si>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</si>
  <si>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</si>
  <si>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</si>
  <si>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</si>
  <si>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</si>
  <si>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</si>
  <si>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</si>
  <si>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</si>
  <si>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</si>
  <si>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</si>
  <si>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</si>
  <si>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</si>
  <si>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</si>
  <si>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</si>
  <si>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</si>
  <si>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</si>
  <si>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</si>
  <si>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</si>
  <si>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</si>
  <si>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</si>
  <si>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</si>
  <si>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</si>
  <si>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</si>
  <si>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</si>
  <si>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</si>
  <si>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</si>
  <si>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</si>
  <si>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</si>
  <si>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</si>
  <si>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</si>
  <si>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</si>
  <si>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</si>
  <si>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</si>
  <si>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</si>
  <si>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</si>
  <si>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</si>
  <si>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</si>
  <si>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</si>
  <si>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</si>
  <si>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</si>
  <si>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</si>
  <si>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</si>
  <si>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</si>
  <si>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</si>
  <si>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</si>
  <si>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</si>
  <si>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</si>
  <si>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</si>
  <si>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</si>
  <si>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</si>
  <si>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</si>
  <si>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</si>
  <si>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</si>
  <si>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</si>
  <si>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</si>
  <si>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</si>
  <si>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</si>
  <si>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</si>
  <si>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</si>
  <si>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</si>
  <si>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</si>
  <si>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</si>
  <si>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</si>
  <si>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</si>
  <si>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</si>
  <si>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</si>
  <si>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</si>
  <si>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</si>
  <si>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</si>
  <si>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</si>
  <si>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</si>
  <si>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</si>
  <si>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</si>
  <si>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</si>
  <si>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</si>
  <si>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</si>
  <si>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</si>
  <si>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</si>
  <si>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</si>
  <si>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</si>
  <si>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</si>
  <si>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</si>
  <si>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</si>
  <si>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</si>
  <si>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</si>
  <si>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</si>
  <si>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</si>
  <si>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</si>
  <si>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</si>
  <si>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</si>
  <si>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</si>
  <si>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</si>
  <si>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</si>
  <si>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</si>
  <si>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</si>
  <si>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</si>
  <si>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</si>
  <si>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</si>
  <si>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</si>
  <si>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</si>
  <si>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</si>
  <si>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</si>
  <si>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</si>
  <si>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</si>
  <si>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</si>
  <si>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</si>
  <si>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</si>
  <si>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</si>
  <si>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</si>
  <si>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</si>
  <si>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</si>
  <si>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</si>
  <si>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</si>
  <si>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</si>
  <si>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</si>
  <si>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</si>
  <si>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</si>
  <si>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</si>
  <si>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</si>
  <si>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</si>
  <si>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</si>
  <si>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</si>
  <si>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</si>
  <si>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</si>
  <si>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</si>
  <si>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</si>
  <si>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</si>
  <si>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</si>
  <si>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</si>
  <si>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</si>
  <si>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</si>
  <si>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</si>
  <si>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</si>
  <si>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</si>
  <si>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</si>
  <si>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</si>
  <si>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</si>
  <si>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</si>
  <si>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</si>
  <si>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</si>
  <si>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</si>
  <si>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</si>
  <si>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</si>
  <si>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</si>
  <si>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</si>
  <si>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</si>
  <si>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</si>
  <si>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</si>
  <si>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</si>
  <si>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</si>
  <si>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</si>
  <si>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</si>
  <si>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</si>
  <si>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</si>
  <si>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</si>
  <si>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</si>
  <si>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</si>
  <si>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</si>
  <si>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</si>
  <si>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</si>
  <si>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</si>
  <si>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</si>
  <si>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</si>
  <si>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</si>
  <si>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</si>
  <si>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</si>
  <si>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</si>
  <si>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</si>
  <si>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</si>
  <si>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</si>
  <si>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</si>
  <si>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</si>
  <si>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</si>
  <si>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</si>
  <si>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</si>
  <si>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</si>
  <si>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</si>
  <si>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</si>
  <si>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</si>
  <si>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</si>
  <si>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</si>
  <si>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</si>
  <si>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</si>
  <si>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</si>
  <si>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</si>
  <si>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</si>
  <si>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</si>
  <si>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</si>
  <si>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</si>
  <si>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</si>
  <si>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</si>
  <si>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</si>
  <si>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</si>
  <si>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</si>
  <si>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</si>
  <si>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</si>
  <si>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</si>
  <si>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</si>
  <si>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</si>
  <si>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</si>
  <si>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</si>
  <si>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</si>
  <si>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</si>
  <si>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</si>
  <si>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</si>
  <si>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</si>
  <si>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</si>
  <si>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</si>
  <si>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</si>
  <si>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</si>
  <si>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</si>
  <si>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</si>
  <si>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</si>
  <si>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</si>
  <si>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</si>
  <si>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</si>
  <si>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</si>
  <si>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</si>
  <si>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</si>
  <si>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</si>
  <si>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</si>
  <si>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</si>
  <si>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</si>
  <si>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</si>
  <si>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</si>
  <si>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</si>
  <si>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</si>
  <si>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</si>
  <si>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</si>
  <si>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</si>
  <si>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</si>
  <si>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</si>
  <si>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</si>
  <si>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</si>
  <si>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</si>
  <si>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</si>
  <si>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</si>
  <si>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</si>
  <si>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</si>
  <si>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</si>
  <si>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</si>
  <si>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</si>
  <si>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</si>
  <si>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</si>
  <si>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</si>
  <si>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</si>
  <si>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</si>
  <si>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</si>
  <si>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</si>
  <si>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</si>
  <si>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</si>
  <si>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</si>
  <si>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</si>
  <si>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</si>
  <si>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</si>
  <si>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</si>
  <si>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</si>
  <si>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</si>
  <si>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</si>
  <si>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</si>
  <si>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</si>
  <si>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</si>
  <si>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</si>
  <si>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</si>
  <si>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</si>
  <si>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</si>
  <si>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</si>
  <si>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</si>
  <si>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</si>
  <si>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</si>
  <si>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</si>
  <si>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</si>
  <si>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</si>
  <si>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</si>
  <si>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</si>
  <si>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</si>
  <si>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</si>
  <si>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</si>
  <si>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</si>
  <si>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</si>
  <si>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</si>
  <si>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</si>
  <si>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</si>
  <si>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</si>
  <si>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</si>
  <si>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</si>
  <si>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</si>
  <si>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</si>
  <si>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</si>
  <si>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</si>
  <si>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</si>
  <si>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</si>
  <si>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</si>
  <si>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</si>
  <si>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</si>
  <si>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</si>
  <si>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</si>
  <si>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</si>
  <si>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</si>
  <si>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</si>
  <si>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</si>
  <si>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</si>
  <si>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</si>
  <si>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</si>
  <si>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</si>
  <si>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</si>
  <si>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</si>
  <si>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</si>
  <si>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</si>
  <si>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</si>
  <si>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</si>
  <si>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</si>
  <si>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</si>
  <si>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</si>
  <si>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</si>
  <si>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</si>
  <si>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</si>
  <si>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</si>
  <si>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</si>
  <si>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</si>
  <si>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</si>
  <si>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</si>
  <si>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</si>
  <si>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</si>
  <si>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</si>
  <si>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</si>
  <si>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</si>
  <si>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</si>
  <si>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</si>
  <si>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</si>
  <si>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</si>
  <si>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</si>
  <si>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</si>
  <si>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</si>
  <si>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</si>
  <si>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</si>
  <si>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</si>
  <si>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</si>
  <si>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</si>
  <si>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</si>
  <si>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</si>
  <si>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</si>
  <si>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</si>
  <si>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</si>
  <si>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</si>
  <si>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</si>
  <si>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</si>
  <si>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</si>
  <si>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</si>
  <si>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</si>
  <si>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</si>
  <si>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</si>
  <si>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</si>
  <si>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</si>
  <si>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</si>
  <si>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</si>
  <si>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</si>
  <si>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</si>
  <si>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</si>
  <si>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</si>
  <si>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</si>
  <si>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</si>
  <si>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</si>
  <si>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</si>
  <si>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</si>
  <si>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</si>
  <si>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</si>
  <si>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</si>
  <si>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</si>
  <si>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</si>
  <si>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</si>
  <si>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</si>
  <si>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</si>
  <si>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</si>
  <si>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</si>
  <si>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</si>
  <si>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</si>
  <si>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</si>
  <si>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</si>
  <si>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</si>
  <si>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</si>
  <si>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</si>
  <si>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</si>
  <si>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</si>
  <si>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</si>
  <si>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</si>
  <si>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</si>
  <si>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</si>
  <si>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</si>
  <si>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</si>
  <si>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</si>
  <si>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</si>
  <si>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</si>
  <si>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</si>
  <si>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</si>
  <si>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</si>
  <si>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</si>
  <si>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</si>
  <si>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</si>
  <si>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</si>
  <si>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</si>
  <si>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</si>
  <si>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</si>
  <si>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</si>
  <si>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</si>
  <si>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</si>
  <si>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</si>
  <si>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</si>
  <si>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</si>
  <si>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</si>
  <si>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</si>
  <si>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</si>
  <si>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</si>
  <si>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</si>
  <si>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</si>
  <si>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</si>
  <si>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</si>
  <si>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</si>
  <si>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</si>
  <si>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</si>
  <si>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</si>
  <si>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</si>
  <si>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</si>
  <si>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</si>
  <si>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</si>
  <si>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</si>
  <si>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</si>
  <si>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</si>
  <si>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</si>
  <si>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</si>
  <si>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</si>
  <si>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</si>
  <si>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</si>
  <si>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</si>
  <si>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</si>
  <si>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</si>
  <si>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</si>
  <si>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</si>
  <si>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</si>
  <si>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</si>
  <si>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</si>
  <si>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</si>
  <si>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</si>
  <si>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</si>
  <si>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</si>
  <si>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</si>
  <si>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</si>
  <si>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</si>
  <si>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</si>
  <si>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</si>
  <si>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</si>
  <si>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</si>
  <si>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</si>
  <si>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</si>
  <si>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</si>
  <si>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</si>
  <si>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</si>
  <si>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</si>
  <si>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</si>
  <si>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</si>
  <si>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</si>
  <si>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</si>
  <si>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</si>
  <si>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</si>
  <si>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</si>
  <si>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</si>
  <si>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</si>
  <si>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</si>
  <si>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</si>
  <si>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</si>
  <si>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</si>
  <si>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</si>
  <si>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</si>
  <si>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</si>
  <si>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</si>
  <si>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</si>
  <si>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</si>
  <si>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</si>
  <si>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</si>
  <si>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</si>
  <si>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</si>
  <si>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</si>
  <si>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</si>
  <si>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</si>
  <si>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</si>
  <si>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</si>
  <si>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</si>
  <si>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</si>
  <si>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</si>
  <si>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</si>
  <si>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</si>
  <si>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</si>
  <si>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</si>
  <si>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</si>
  <si>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</si>
  <si>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</si>
  <si>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</si>
  <si>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</si>
  <si>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</si>
  <si>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</si>
  <si>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</si>
  <si>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</si>
  <si>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</si>
  <si>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</si>
  <si>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</si>
  <si>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</si>
  <si>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</si>
  <si>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</si>
  <si>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</si>
  <si>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</si>
  <si>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</si>
  <si>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</si>
  <si>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</si>
  <si>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</si>
  <si>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</si>
  <si>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</si>
  <si>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</si>
  <si>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</si>
  <si>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</si>
  <si>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</si>
  <si>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</si>
  <si>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</si>
  <si>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</si>
  <si>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</si>
  <si>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</si>
  <si>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</si>
  <si>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</si>
  <si>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</si>
  <si>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</si>
  <si>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</si>
  <si>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</si>
  <si>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</si>
  <si>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</si>
  <si>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</si>
  <si>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</si>
  <si>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</si>
  <si>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</si>
  <si>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</si>
  <si>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</si>
  <si>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</si>
  <si>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</si>
  <si>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</si>
  <si>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</si>
  <si>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</si>
  <si>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</si>
  <si>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</si>
  <si>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</si>
  <si>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</si>
  <si>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</si>
  <si>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</si>
  <si>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</si>
  <si>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</si>
  <si>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</si>
  <si>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</si>
  <si>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</si>
  <si>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</si>
  <si>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</si>
  <si>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</si>
  <si>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</si>
  <si>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</si>
  <si>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</si>
  <si>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</si>
  <si>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</si>
  <si>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</si>
  <si>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</si>
  <si>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</si>
  <si>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</si>
  <si>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</si>
  <si>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</si>
  <si>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</si>
  <si>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</si>
  <si>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</si>
  <si>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</si>
  <si>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</si>
  <si>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</si>
  <si>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</si>
  <si>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</si>
  <si>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</si>
  <si>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</si>
  <si>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</si>
  <si>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</si>
  <si>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</si>
  <si>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</si>
  <si>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</si>
  <si>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</si>
  <si>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</si>
  <si>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</si>
  <si>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</si>
  <si>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</si>
  <si>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</si>
  <si>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</si>
  <si>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</si>
  <si>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</si>
  <si>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</si>
  <si>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</si>
  <si>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</si>
  <si>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</si>
  <si>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</si>
  <si>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</si>
  <si>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</si>
  <si>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</si>
  <si>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</si>
  <si>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</si>
  <si>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</si>
  <si>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</si>
  <si>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</si>
  <si>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</si>
  <si>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</si>
  <si>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</si>
  <si>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</si>
  <si>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</si>
  <si>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</si>
  <si>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</si>
  <si>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</si>
  <si>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</si>
  <si>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</si>
  <si>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</si>
  <si>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</si>
  <si>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</si>
  <si>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</si>
  <si>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</si>
  <si>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</si>
  <si>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</si>
  <si>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</si>
  <si>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</si>
  <si>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</si>
  <si>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</si>
  <si>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</si>
  <si>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</si>
  <si>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</si>
  <si>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</si>
  <si>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</si>
  <si>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</si>
  <si>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</si>
  <si>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</si>
  <si>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</si>
  <si>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</si>
  <si>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</si>
  <si>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</si>
  <si>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</si>
  <si>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</si>
  <si>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</si>
  <si>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</si>
  <si>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</si>
  <si>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</si>
  <si>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</si>
  <si>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</si>
  <si>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</si>
  <si>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</si>
  <si>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</si>
  <si>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</si>
  <si>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</si>
  <si>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</si>
  <si>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</si>
  <si>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</si>
  <si>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</si>
  <si>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</si>
  <si>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</si>
  <si>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</si>
  <si>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</si>
  <si>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</si>
  <si>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</si>
  <si>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</si>
  <si>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</si>
  <si>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</si>
  <si>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</si>
  <si>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</si>
  <si>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</si>
  <si>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</si>
  <si>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</si>
  <si>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</si>
  <si>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</si>
  <si>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</si>
  <si>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</si>
  <si>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</si>
  <si>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</si>
  <si>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</si>
  <si>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</si>
  <si>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</si>
  <si>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</si>
  <si>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</si>
  <si>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</si>
  <si>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</si>
  <si>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</si>
  <si>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</si>
  <si>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</si>
  <si>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</si>
  <si>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</si>
  <si>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</si>
  <si>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</si>
  <si>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</si>
  <si>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</si>
  <si>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</si>
  <si>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</si>
  <si>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</si>
  <si>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</si>
  <si>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</si>
  <si>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</si>
  <si>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</si>
  <si>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</si>
  <si>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</si>
  <si>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</si>
  <si>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</si>
  <si>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</si>
  <si>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</si>
  <si>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</si>
  <si>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</si>
  <si>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</si>
  <si>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</si>
  <si>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</si>
  <si>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</si>
  <si>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</si>
  <si>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</si>
  <si>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</si>
  <si>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</si>
  <si>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</si>
  <si>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</si>
  <si>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</si>
  <si>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</si>
  <si>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</si>
  <si>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</si>
  <si>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</si>
  <si>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</si>
  <si>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</si>
  <si>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</si>
  <si>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</si>
  <si>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</si>
  <si>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</si>
  <si>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</si>
  <si>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</si>
  <si>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</si>
  <si>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</si>
  <si>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</si>
  <si>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</si>
  <si>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</si>
  <si>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</si>
  <si>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</si>
  <si>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</si>
  <si>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</si>
  <si>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</si>
  <si>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</si>
  <si>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</si>
  <si>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</si>
  <si>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</si>
  <si>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</si>
  <si>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</si>
  <si>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</si>
  <si>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</si>
  <si>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</si>
  <si>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</si>
  <si>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</si>
  <si>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</si>
  <si>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</si>
  <si>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</si>
  <si>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</si>
  <si>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</si>
  <si>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</si>
  <si>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</si>
  <si>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</si>
  <si>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</si>
  <si>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</si>
  <si>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</si>
  <si>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</si>
  <si>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</si>
  <si>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</si>
  <si>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</si>
  <si>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</si>
  <si>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</si>
  <si>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</si>
  <si>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</si>
  <si>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</si>
  <si>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</si>
  <si>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</si>
  <si>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</si>
  <si>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</si>
  <si>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</si>
  <si>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</si>
  <si>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</si>
  <si>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</si>
  <si>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</si>
  <si>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</si>
  <si>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</si>
  <si>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</si>
  <si>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</si>
  <si>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</si>
  <si>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</si>
  <si>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</si>
  <si>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</si>
  <si>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</si>
  <si>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</si>
  <si>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</si>
  <si>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</si>
  <si>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</si>
  <si>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</si>
  <si>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</si>
  <si>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</si>
  <si>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</si>
  <si>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</si>
  <si>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</si>
  <si>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</si>
  <si>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</si>
  <si>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</si>
  <si>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</si>
  <si>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</si>
  <si>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</si>
  <si>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</si>
  <si>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</si>
  <si>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</si>
  <si>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</si>
  <si>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</si>
  <si>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</si>
  <si>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</si>
  <si>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</si>
  <si>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</si>
  <si>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</si>
  <si>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</si>
  <si>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</si>
  <si>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</si>
  <si>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</si>
  <si>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</si>
  <si>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</si>
  <si>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</si>
  <si>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</si>
  <si>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</si>
  <si>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</si>
  <si>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</si>
  <si>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</si>
  <si>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</si>
  <si>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</si>
  <si>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</si>
  <si>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</si>
  <si>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</si>
  <si>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</si>
  <si>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</si>
  <si>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</si>
  <si>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</si>
  <si>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</si>
  <si>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</si>
  <si>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</si>
  <si>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</si>
  <si>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</si>
  <si>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</si>
  <si>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</si>
  <si>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</si>
  <si>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</si>
  <si>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</si>
  <si>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</si>
  <si>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</si>
  <si>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</si>
  <si>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</si>
  <si>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</si>
  <si>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</si>
  <si>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</si>
  <si>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</si>
  <si>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</si>
  <si>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</si>
  <si>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</si>
  <si>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</si>
  <si>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</si>
  <si>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</si>
  <si>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</si>
  <si>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</si>
  <si>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</si>
  <si>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</si>
  <si>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</si>
  <si>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</si>
  <si>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</si>
  <si>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</si>
  <si>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</si>
  <si>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</si>
  <si>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</si>
  <si>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</si>
  <si>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</si>
  <si>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</si>
  <si>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</si>
  <si>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</si>
  <si>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</si>
  <si>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</si>
  <si>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</si>
  <si>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</si>
  <si>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</si>
  <si>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</si>
  <si>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</si>
  <si>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</si>
  <si>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</si>
  <si>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</si>
  <si>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</si>
  <si>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</si>
  <si>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</si>
  <si>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</si>
  <si>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</si>
  <si>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</si>
  <si>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</si>
  <si>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</si>
  <si>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</si>
  <si>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</si>
  <si>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</si>
  <si>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</si>
  <si>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</si>
  <si>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</si>
  <si>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</si>
  <si>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</si>
  <si>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</si>
  <si>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</si>
  <si>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</si>
  <si>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</si>
  <si>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</si>
  <si>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</si>
  <si>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</si>
  <si>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</si>
  <si>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</si>
  <si>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</si>
  <si>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</si>
  <si>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</si>
  <si>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</si>
  <si>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</si>
  <si>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</si>
  <si>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</si>
  <si>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</si>
  <si>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</si>
  <si>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</si>
  <si>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</si>
  <si>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</si>
  <si>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</si>
  <si>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</si>
  <si>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</si>
  <si>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</si>
  <si>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</si>
  <si>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</si>
  <si>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</si>
  <si>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</si>
  <si>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</si>
  <si>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</si>
  <si>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</si>
  <si>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</si>
  <si>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</si>
  <si>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</si>
  <si>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</si>
  <si>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</si>
  <si>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</si>
  <si>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</si>
  <si>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</si>
  <si>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</si>
  <si>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</si>
  <si>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</si>
  <si>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</si>
  <si>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</si>
  <si>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</si>
  <si>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</si>
  <si>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</si>
  <si>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</si>
  <si>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</si>
  <si>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</si>
  <si>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</si>
  <si>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</si>
  <si>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</si>
  <si>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</si>
  <si>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</si>
  <si>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</si>
  <si>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</si>
  <si>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</si>
  <si>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</si>
  <si>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</si>
  <si>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</si>
  <si>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</si>
  <si>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</si>
  <si>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</si>
  <si>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</si>
  <si>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</si>
  <si>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</si>
  <si>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</si>
  <si>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</si>
  <si>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</si>
  <si>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</si>
  <si>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</si>
  <si>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</si>
  <si>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</si>
  <si>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</si>
  <si>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</si>
  <si>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</si>
  <si>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</si>
  <si>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</si>
  <si>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</si>
  <si>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</si>
  <si>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</si>
  <si>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</si>
  <si>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</si>
  <si>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</si>
  <si>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</si>
  <si>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</si>
  <si>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</si>
  <si>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</si>
  <si>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</si>
  <si>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</si>
  <si>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</si>
  <si>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</si>
  <si>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</si>
  <si>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</si>
  <si>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</si>
  <si>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</si>
  <si>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</si>
  <si>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</si>
  <si>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</si>
  <si>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</si>
  <si>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</si>
  <si>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</si>
  <si>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</si>
  <si>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</si>
  <si>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</si>
  <si>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</si>
  <si>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</si>
  <si>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</si>
  <si>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</si>
  <si>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</si>
  <si>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</si>
  <si>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</si>
  <si>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</si>
  <si>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</si>
  <si>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</si>
  <si>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</si>
  <si>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</si>
  <si>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</si>
  <si>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</si>
  <si>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</si>
  <si>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</si>
  <si>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</si>
  <si>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</si>
  <si>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</si>
  <si>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</si>
  <si>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</si>
  <si>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</si>
  <si>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</si>
  <si>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</si>
  <si>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</si>
  <si>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</si>
  <si>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</si>
  <si>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</si>
  <si>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</si>
  <si>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</si>
  <si>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</si>
  <si>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</si>
  <si>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</si>
  <si>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</si>
  <si>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</si>
  <si>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</si>
  <si>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</si>
  <si>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</si>
  <si>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</si>
  <si>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</si>
  <si>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</si>
  <si>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</si>
  <si>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</si>
  <si>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</si>
  <si>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</si>
  <si>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</si>
  <si>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</si>
  <si>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</si>
  <si>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</si>
  <si>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</si>
  <si>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</si>
  <si>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</si>
  <si>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</si>
  <si>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</si>
  <si>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</si>
  <si>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</si>
  <si>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</si>
  <si>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</si>
  <si>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</si>
  <si>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</si>
  <si>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</si>
  <si>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</si>
  <si>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</si>
  <si>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</si>
  <si>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</si>
  <si>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</si>
  <si>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</si>
  <si>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</si>
  <si>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</si>
  <si>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</si>
  <si>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</si>
  <si>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</si>
  <si>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</si>
  <si>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</si>
  <si>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</si>
  <si>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</si>
  <si>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</si>
  <si>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</si>
  <si>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</si>
  <si>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</si>
  <si>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</si>
  <si>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</si>
  <si>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</si>
  <si>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</si>
  <si>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</si>
  <si>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</si>
  <si>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</si>
  <si>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</si>
  <si>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</si>
  <si>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</si>
  <si>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</si>
  <si>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</si>
  <si>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</si>
  <si>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</si>
  <si>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</si>
  <si>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</si>
  <si>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</si>
  <si>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</si>
  <si>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</si>
  <si>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</si>
  <si>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</si>
  <si>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</si>
  <si>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</si>
  <si>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</si>
  <si>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</si>
  <si>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</si>
  <si>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</si>
  <si>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</si>
  <si>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</si>
  <si>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</si>
  <si>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</si>
  <si>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</si>
  <si>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</si>
  <si>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</si>
  <si>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</si>
  <si>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</si>
  <si>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</si>
  <si>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</si>
  <si>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</si>
  <si>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</si>
  <si>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</si>
  <si>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</si>
  <si>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</si>
  <si>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</si>
  <si>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</si>
  <si>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</si>
  <si>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</si>
  <si>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</si>
  <si>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</si>
  <si>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</si>
  <si>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</si>
  <si>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</si>
  <si>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</si>
  <si>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</si>
  <si>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</si>
  <si>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</si>
  <si>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</si>
  <si>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</si>
  <si>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</si>
  <si>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</si>
  <si>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</si>
  <si>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</si>
  <si>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</si>
  <si>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</si>
  <si>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</si>
  <si>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</si>
  <si>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</si>
  <si>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</si>
  <si>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</si>
  <si>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</si>
  <si>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</si>
  <si>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</si>
  <si>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</si>
  <si>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</si>
  <si>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</si>
  <si>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</si>
  <si>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</si>
  <si>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</si>
  <si>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</si>
  <si>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</si>
  <si>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</si>
  <si>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</si>
  <si>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</si>
  <si>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</si>
  <si>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</si>
  <si>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</si>
  <si>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</si>
  <si>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</si>
  <si>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</si>
  <si>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</si>
  <si>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</si>
  <si>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</si>
  <si>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</si>
  <si>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</si>
  <si>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</si>
  <si>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</si>
  <si>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</si>
  <si>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</si>
  <si>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</si>
  <si>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</si>
  <si>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</si>
  <si>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</si>
  <si>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</si>
  <si>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</si>
  <si>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</si>
  <si>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</si>
  <si>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</si>
  <si>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</si>
  <si>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</si>
  <si>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</si>
  <si>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</si>
  <si>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</si>
  <si>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</si>
  <si>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</si>
  <si>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</si>
  <si>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</si>
  <si>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</si>
  <si>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</si>
  <si>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</si>
  <si>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</si>
  <si>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</si>
  <si>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</si>
  <si>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</si>
  <si>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</si>
  <si>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</si>
  <si>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</si>
  <si>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</si>
  <si>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</si>
  <si>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</si>
  <si>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</si>
  <si>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</si>
  <si>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</si>
  <si>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</si>
  <si>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</si>
  <si>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</si>
  <si>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</si>
  <si>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</si>
  <si>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</si>
  <si>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</si>
  <si>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</si>
  <si>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</si>
  <si>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</si>
  <si>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</si>
  <si>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</si>
  <si>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</si>
  <si>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</si>
  <si>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</si>
  <si>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</si>
  <si>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</si>
  <si>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</si>
  <si>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</si>
  <si>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</si>
  <si>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</si>
  <si>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</si>
  <si>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</si>
  <si>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</si>
  <si>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</si>
  <si>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</si>
  <si>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</si>
  <si>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</si>
  <si>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</si>
  <si>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</si>
  <si>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</si>
  <si>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</si>
  <si>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</si>
  <si>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</si>
  <si>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</si>
  <si>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</si>
  <si>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</si>
  <si>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</si>
  <si>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</si>
  <si>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</si>
  <si>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</si>
  <si>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</si>
  <si>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</si>
  <si>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</si>
  <si>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</si>
  <si>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</si>
  <si>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</si>
  <si>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</si>
  <si>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</si>
  <si>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</si>
  <si>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</si>
  <si>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</si>
  <si>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</si>
  <si>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</si>
  <si>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</si>
  <si>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</si>
  <si>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</si>
  <si>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</si>
  <si>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</si>
  <si>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</si>
  <si>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</si>
  <si>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</si>
  <si>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</si>
  <si>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</si>
  <si>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</si>
  <si>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</si>
  <si>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</si>
  <si>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</si>
  <si>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</si>
  <si>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</si>
  <si>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</si>
  <si>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</si>
  <si>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</si>
  <si>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</si>
  <si>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</si>
  <si>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</si>
  <si>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</si>
  <si>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</si>
  <si>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</si>
  <si>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</si>
  <si>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</si>
  <si>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</si>
  <si>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</si>
  <si>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</si>
  <si>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</si>
  <si>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</si>
  <si>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</si>
  <si>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</si>
  <si>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</si>
  <si>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</si>
  <si>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</si>
  <si>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</si>
  <si>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</si>
  <si>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</si>
  <si>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</si>
  <si>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</si>
  <si>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</si>
  <si>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</si>
  <si>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</si>
  <si>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</si>
  <si>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</si>
  <si>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</si>
  <si>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</si>
  <si>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</si>
  <si>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</si>
  <si>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</si>
  <si>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</si>
  <si>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</si>
  <si>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</si>
  <si>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</si>
  <si>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</si>
  <si>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</si>
  <si>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</si>
  <si>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</si>
  <si>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</si>
  <si>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</si>
  <si>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</si>
  <si>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</si>
  <si>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</si>
  <si>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</si>
  <si>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</si>
  <si>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</si>
  <si>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</si>
  <si>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</si>
  <si>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</si>
  <si>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</si>
  <si>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</si>
  <si>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</si>
  <si>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</si>
  <si>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</si>
  <si>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</si>
  <si>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</si>
  <si>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</si>
  <si>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</si>
  <si>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</si>
  <si>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</si>
  <si>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</si>
  <si>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</si>
  <si>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</si>
  <si>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</si>
  <si>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</si>
  <si>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</si>
  <si>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</si>
  <si>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</si>
  <si>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</si>
  <si>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</si>
  <si>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</si>
  <si>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</si>
  <si>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</si>
  <si>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</si>
  <si>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</si>
  <si>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</si>
  <si>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</si>
  <si>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</si>
  <si>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</si>
  <si>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</si>
  <si>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</si>
  <si>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</si>
  <si>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</si>
  <si>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</si>
  <si>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</si>
  <si>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</si>
  <si>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</si>
  <si>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</si>
  <si>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</si>
  <si>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</si>
  <si>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</si>
  <si>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</si>
  <si>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</si>
  <si>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</si>
  <si>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</si>
  <si>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</si>
  <si>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</si>
  <si>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</si>
  <si>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</si>
  <si>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</si>
  <si>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</si>
  <si>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</si>
  <si>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</si>
  <si>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</si>
  <si>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</si>
  <si>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</si>
  <si>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</si>
  <si>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</si>
  <si>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</si>
  <si>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</si>
  <si>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</si>
  <si>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</si>
  <si>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</si>
  <si>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</si>
  <si>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</si>
  <si>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</si>
  <si>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</si>
  <si>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</si>
  <si>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</si>
  <si>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</si>
  <si>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</si>
  <si>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</si>
  <si>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</si>
  <si>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</si>
  <si>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</si>
  <si>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</si>
  <si>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</si>
  <si>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</si>
  <si>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</si>
  <si>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</si>
  <si>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</si>
  <si>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</si>
  <si>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</si>
  <si>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</si>
  <si>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</si>
  <si>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</si>
  <si>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</si>
  <si>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</si>
  <si>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</si>
  <si>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</si>
  <si>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</si>
  <si>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</si>
  <si>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</si>
  <si>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</si>
  <si>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</si>
  <si>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</si>
  <si>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</si>
  <si>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</si>
  <si>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</si>
  <si>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</si>
  <si>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</si>
  <si>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</si>
  <si>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</si>
  <si>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</si>
  <si>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</si>
  <si>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</si>
  <si>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</si>
  <si>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</si>
  <si>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</si>
  <si>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</si>
  <si>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</si>
  <si>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</si>
  <si>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</si>
  <si>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</si>
  <si>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</si>
  <si>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</si>
  <si>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</si>
  <si>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</si>
  <si>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</si>
  <si>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</si>
  <si>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</si>
  <si>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</si>
  <si>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</si>
  <si>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</si>
  <si>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</si>
  <si>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</si>
  <si>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</si>
  <si>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</si>
  <si>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</si>
  <si>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</si>
  <si>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</si>
  <si>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</si>
  <si>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</si>
  <si>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</si>
  <si>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</si>
  <si>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</si>
  <si>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</si>
  <si>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</si>
  <si>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</si>
  <si>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</si>
  <si>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</si>
  <si>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</si>
  <si>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</si>
  <si>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</si>
  <si>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</si>
  <si>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</si>
  <si>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</si>
  <si>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</si>
  <si>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</si>
  <si>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</si>
  <si>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</si>
  <si>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</si>
  <si>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</si>
  <si>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</si>
  <si>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</si>
  <si>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</si>
  <si>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</si>
  <si>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</si>
  <si>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</si>
  <si>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</si>
  <si>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</si>
  <si>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</si>
  <si>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</si>
  <si>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</si>
  <si>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</si>
  <si>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</si>
  <si>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</si>
  <si>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</si>
  <si>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</si>
  <si>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</si>
  <si>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</si>
  <si>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</si>
  <si>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</si>
  <si>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</si>
  <si>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</si>
  <si>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</si>
  <si>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</si>
  <si>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</si>
  <si>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</si>
  <si>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</si>
  <si>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</si>
  <si>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</si>
  <si>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</si>
  <si>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</si>
  <si>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</si>
  <si>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</si>
  <si>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</si>
  <si>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</si>
  <si>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</si>
  <si>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</si>
  <si>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</si>
  <si>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</si>
  <si>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</si>
  <si>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</si>
  <si>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</si>
  <si>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</si>
  <si>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</si>
  <si>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</si>
  <si>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</si>
  <si>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</si>
  <si>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</si>
  <si>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</si>
  <si>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</si>
  <si>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</si>
  <si>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</si>
  <si>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</si>
  <si>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</si>
  <si>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</si>
  <si>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</si>
  <si>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</si>
  <si>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</si>
  <si>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</si>
  <si>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</si>
  <si>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</si>
  <si>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</si>
  <si>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</si>
  <si>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</si>
  <si>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</si>
  <si>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</si>
  <si>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</si>
  <si>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</si>
  <si>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</si>
  <si>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</si>
  <si>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</si>
  <si>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</si>
  <si>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</si>
  <si>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</si>
  <si>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</si>
  <si>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</si>
  <si>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</si>
  <si>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</si>
  <si>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</si>
  <si>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</si>
  <si>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</si>
  <si>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</si>
  <si>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</si>
  <si>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</si>
  <si>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</si>
  <si>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</si>
  <si>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</si>
  <si>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</si>
  <si>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</si>
  <si>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</si>
  <si>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</si>
  <si>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</si>
  <si>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</si>
  <si>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</si>
  <si>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</si>
  <si>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</si>
  <si>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</si>
  <si>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</si>
  <si>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</si>
  <si>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</si>
  <si>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</si>
  <si>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</si>
  <si>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</si>
  <si>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</si>
  <si>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</si>
  <si>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</si>
  <si>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</si>
  <si>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</si>
  <si>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</si>
  <si>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</si>
  <si>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</si>
  <si>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</si>
  <si>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</si>
  <si>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</si>
  <si>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</si>
  <si>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</si>
  <si>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</si>
  <si>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</si>
  <si>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</si>
  <si>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</si>
  <si>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</si>
  <si>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</si>
  <si>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</si>
  <si>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</si>
  <si>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</si>
  <si>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</si>
  <si>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</si>
  <si>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</si>
  <si>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</si>
  <si>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</si>
  <si>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</si>
  <si>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</si>
  <si>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</si>
  <si>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</si>
  <si>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</si>
  <si>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</si>
  <si>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</si>
  <si>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</si>
  <si>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</si>
  <si>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</si>
  <si>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</si>
  <si>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</si>
  <si>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</si>
  <si>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</si>
  <si>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</si>
  <si>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</si>
  <si>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</si>
  <si>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</si>
  <si>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</si>
  <si>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</si>
  <si>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</si>
  <si>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</si>
  <si>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</si>
  <si>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</si>
  <si>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</si>
  <si>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</si>
  <si>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</si>
  <si>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</si>
  <si>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</si>
  <si>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</si>
  <si>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</si>
  <si>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</si>
  <si>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</si>
  <si>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</si>
  <si>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</si>
  <si>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</si>
  <si>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</si>
  <si>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</si>
  <si>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</si>
  <si>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</si>
  <si>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</si>
  <si>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</si>
  <si>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</si>
  <si>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</si>
  <si>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</si>
  <si>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</si>
  <si>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</si>
  <si>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</si>
  <si>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</si>
  <si>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</si>
  <si>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</si>
  <si>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</si>
  <si>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</si>
  <si>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</si>
  <si>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</si>
  <si>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</si>
  <si>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</si>
  <si>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</si>
  <si>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</si>
  <si>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</si>
  <si>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</si>
  <si>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</si>
  <si>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</si>
  <si>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</si>
  <si>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</si>
  <si>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</si>
  <si>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</si>
  <si>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</si>
  <si>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</si>
  <si>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</si>
  <si>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</si>
  <si>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</si>
  <si>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</si>
  <si>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</si>
  <si>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</si>
  <si>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</si>
  <si>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</si>
  <si>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</si>
  <si>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</si>
  <si>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</si>
  <si>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</si>
  <si>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</si>
  <si>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</si>
  <si>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</si>
  <si>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</si>
  <si>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</si>
  <si>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</si>
  <si>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</si>
  <si>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</si>
  <si>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</si>
  <si>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</si>
  <si>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</si>
  <si>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</si>
  <si>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</si>
  <si>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</si>
  <si>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</si>
  <si>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</si>
  <si>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</si>
  <si>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</si>
  <si>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</si>
  <si>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</si>
  <si>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</si>
  <si>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</si>
  <si>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</si>
  <si>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</si>
  <si>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</si>
  <si>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</si>
  <si>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</si>
  <si>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</si>
  <si>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</si>
  <si>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</si>
  <si>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</si>
  <si>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</si>
  <si>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</si>
  <si>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</si>
  <si>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</si>
  <si>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</si>
  <si>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</si>
  <si>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</si>
  <si>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</si>
  <si>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</si>
  <si>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</si>
  <si>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</si>
  <si>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</si>
  <si>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</si>
  <si>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</si>
  <si>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</si>
  <si>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</si>
  <si>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</si>
  <si>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</si>
  <si>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</si>
  <si>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</si>
  <si>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</si>
  <si>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</si>
  <si>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</si>
  <si>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</si>
  <si>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</si>
  <si>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</si>
  <si>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</si>
  <si>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</si>
  <si>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</si>
  <si>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</si>
  <si>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</si>
  <si>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</si>
  <si>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</si>
  <si>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</si>
  <si>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</si>
  <si>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</si>
  <si>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</si>
  <si>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</si>
  <si>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</si>
  <si>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</si>
  <si>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</si>
  <si>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</si>
  <si>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</si>
  <si>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</si>
  <si>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</si>
  <si>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</si>
  <si>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</si>
  <si>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</si>
  <si>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</si>
  <si>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</si>
  <si>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</si>
  <si>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</si>
  <si>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</si>
  <si>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</si>
  <si>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</si>
  <si>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</si>
  <si>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</si>
  <si>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</si>
  <si>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</si>
  <si>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</si>
  <si>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</si>
  <si>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</si>
  <si>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</si>
  <si>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</si>
  <si>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</si>
  <si>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</si>
  <si>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</si>
  <si>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</si>
  <si>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</si>
  <si>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</si>
  <si>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</si>
  <si>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</si>
  <si>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</si>
  <si>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</si>
  <si>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</si>
  <si>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</si>
  <si>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</si>
  <si>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</si>
  <si>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</si>
  <si>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</si>
  <si>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</si>
  <si>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</si>
  <si>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</si>
  <si>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</si>
  <si>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</si>
  <si>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</si>
  <si>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</si>
  <si>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</si>
  <si>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</si>
  <si>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</si>
  <si>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</si>
  <si>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</si>
  <si>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</si>
  <si>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</si>
  <si>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</si>
  <si>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</si>
  <si>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</si>
  <si>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</si>
  <si>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</si>
  <si>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</si>
  <si>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</si>
  <si>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</si>
  <si>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</si>
  <si>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</si>
  <si>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</si>
  <si>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</si>
  <si>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</si>
  <si>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</si>
  <si>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</si>
  <si>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</si>
  <si>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</si>
  <si>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</si>
  <si>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</si>
  <si>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</si>
  <si>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</si>
  <si>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</si>
  <si>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</si>
  <si>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</si>
  <si>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</si>
  <si>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</si>
  <si>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</si>
  <si>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</si>
  <si>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</si>
  <si>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</si>
  <si>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</si>
  <si>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</si>
  <si>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</si>
  <si>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</si>
  <si>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</si>
  <si>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</si>
  <si>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</si>
  <si>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</si>
  <si>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</si>
  <si>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</si>
  <si>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</si>
  <si>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</si>
  <si>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</si>
  <si>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</si>
  <si>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</si>
  <si>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</si>
  <si>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</si>
  <si>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</si>
  <si>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</si>
  <si>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</si>
  <si>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</si>
  <si>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</si>
  <si>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</si>
  <si>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</si>
  <si>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</si>
  <si>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</si>
  <si>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</si>
  <si>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</si>
  <si>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</si>
  <si>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</si>
  <si>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</si>
  <si>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</si>
  <si>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</si>
  <si>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</si>
  <si>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</si>
  <si>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</si>
  <si>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</si>
  <si>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</si>
  <si>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</si>
  <si>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</si>
  <si>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</si>
  <si>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</si>
  <si>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</si>
  <si>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</si>
  <si>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</si>
  <si>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</si>
  <si>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</si>
  <si>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</si>
  <si>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</si>
  <si>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</si>
  <si>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</si>
  <si>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</si>
  <si>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</si>
  <si>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</si>
  <si>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</si>
  <si>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</si>
  <si>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</si>
  <si>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</si>
  <si>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</si>
  <si>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</si>
  <si>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</si>
  <si>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</si>
  <si>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</si>
  <si>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</si>
  <si>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</si>
  <si>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</si>
  <si>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</si>
  <si>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</si>
  <si>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</si>
  <si>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</si>
  <si>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</si>
  <si>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</si>
  <si>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</si>
  <si>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</si>
  <si>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</si>
  <si>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</si>
  <si>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</si>
  <si>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</si>
  <si>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</si>
  <si>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</si>
  <si>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</si>
  <si>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</si>
  <si>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</si>
  <si>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</si>
  <si>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</si>
  <si>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</si>
  <si>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</si>
  <si>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</si>
  <si>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</si>
  <si>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</si>
  <si>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</si>
  <si>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</si>
  <si>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</si>
  <si>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</si>
  <si>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</si>
  <si>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</si>
  <si>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</si>
  <si>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</si>
  <si>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</si>
  <si>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</si>
  <si>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</si>
  <si>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</si>
  <si>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</si>
  <si>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</si>
  <si>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</si>
  <si>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</si>
  <si>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</si>
  <si>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</si>
  <si>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</si>
  <si>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</si>
  <si>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</si>
  <si>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</si>
  <si>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</si>
  <si>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</si>
  <si>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</si>
  <si>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</si>
  <si>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</si>
  <si>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</si>
  <si>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</si>
  <si>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</si>
  <si>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</si>
  <si>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</si>
  <si>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</si>
  <si>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</si>
  <si>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</si>
  <si>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</si>
  <si>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</si>
  <si>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</si>
  <si>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</si>
  <si>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</si>
  <si>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</si>
  <si>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</si>
  <si>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</si>
  <si>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</si>
  <si>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</si>
  <si>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</si>
  <si>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</si>
  <si>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</si>
  <si>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</si>
  <si>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</si>
  <si>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</si>
  <si>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</si>
  <si>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</si>
  <si>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</si>
  <si>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</si>
  <si>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</si>
  <si>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</si>
  <si>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</si>
  <si>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</si>
  <si>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</si>
  <si>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</si>
  <si>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</si>
  <si>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</si>
  <si>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</si>
  <si>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</si>
  <si>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</si>
  <si>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</si>
  <si>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</si>
  <si>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</si>
  <si>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</si>
  <si>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</si>
  <si>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</si>
  <si>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</si>
  <si>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</si>
  <si>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</si>
  <si>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</si>
  <si>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</si>
  <si>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</si>
  <si>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</si>
  <si>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</si>
  <si>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</si>
  <si>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</si>
  <si>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</si>
  <si>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</si>
  <si>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</si>
  <si>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</si>
  <si>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</si>
  <si>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</si>
  <si>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</si>
  <si>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</si>
  <si>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</si>
  <si>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</si>
  <si>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</si>
  <si>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</si>
  <si>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</si>
  <si>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</si>
  <si>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</si>
  <si>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</si>
  <si>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</si>
  <si>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</si>
  <si>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</si>
  <si>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</si>
  <si>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</si>
  <si>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</si>
  <si>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</si>
  <si>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</si>
  <si>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</si>
  <si>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</si>
  <si>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</si>
  <si>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</si>
  <si>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</si>
  <si>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</si>
  <si>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</si>
  <si>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</si>
  <si>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</si>
  <si>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</si>
  <si>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</si>
  <si>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</si>
  <si>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</si>
  <si>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</si>
  <si>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</si>
  <si>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</si>
  <si>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</si>
  <si>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</si>
  <si>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</si>
  <si>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</si>
  <si>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</si>
  <si>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</si>
  <si>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</si>
  <si>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</si>
  <si>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</si>
  <si>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</si>
  <si>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</si>
  <si>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</si>
  <si>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</si>
  <si>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</si>
  <si>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</si>
  <si>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</si>
  <si>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</si>
  <si>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</si>
  <si>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</si>
  <si>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</si>
  <si>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</si>
  <si>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</si>
  <si>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</si>
  <si>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</si>
  <si>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</si>
  <si>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</si>
  <si>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</si>
  <si>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</si>
  <si>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</si>
  <si>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</si>
  <si>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</si>
  <si>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</si>
  <si>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</si>
  <si>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</si>
  <si>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</si>
  <si>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</si>
  <si>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</si>
  <si>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</si>
  <si>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</si>
  <si>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</si>
  <si>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</si>
  <si>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</si>
  <si>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</si>
  <si>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</si>
  <si>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</si>
  <si>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</si>
  <si>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</si>
  <si>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</si>
  <si>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</si>
  <si>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</si>
  <si>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</si>
  <si>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</si>
  <si>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</si>
  <si>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</si>
  <si>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</si>
  <si>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</si>
  <si>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</si>
  <si>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</si>
  <si>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</si>
  <si>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</si>
  <si>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</si>
  <si>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</si>
  <si>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</si>
  <si>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</si>
  <si>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</si>
  <si>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</si>
  <si>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</si>
  <si>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</si>
  <si>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</si>
  <si>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</si>
  <si>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</si>
  <si>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</si>
  <si>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</si>
  <si>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</si>
  <si>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</si>
  <si>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</si>
  <si>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</si>
  <si>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</si>
  <si>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</si>
  <si>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</si>
  <si>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</si>
  <si>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</si>
  <si>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</si>
  <si>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</si>
  <si>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</si>
  <si>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</si>
  <si>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</si>
  <si>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</si>
  <si>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</si>
  <si>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</si>
  <si>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</si>
  <si>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</si>
  <si>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</si>
  <si>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</si>
  <si>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</si>
  <si>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</si>
  <si>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</si>
  <si>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</si>
  <si>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</si>
  <si>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</si>
  <si>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</si>
  <si>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</si>
  <si>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</si>
  <si>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</si>
  <si>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</si>
  <si>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</si>
  <si>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</si>
  <si>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</si>
  <si>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</si>
  <si>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</si>
  <si>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</si>
  <si>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</si>
  <si>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</si>
  <si>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</si>
  <si>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</si>
  <si>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</si>
  <si>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</si>
  <si>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</si>
  <si>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</si>
  <si>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</si>
  <si>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</si>
  <si>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</si>
  <si>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</si>
  <si>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</si>
  <si>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</si>
  <si>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</si>
  <si>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</si>
  <si>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</si>
  <si>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</si>
  <si>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</si>
  <si>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</si>
  <si>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</si>
  <si>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</si>
  <si>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</si>
  <si>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</si>
  <si>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</si>
  <si>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</si>
  <si>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</si>
  <si>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</si>
  <si>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</si>
  <si>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</si>
  <si>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</si>
  <si>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</si>
  <si>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</si>
  <si>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</si>
  <si>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</si>
  <si>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</si>
  <si>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</si>
  <si>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</si>
  <si>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</si>
  <si>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</si>
  <si>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</si>
  <si>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</si>
  <si>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</si>
  <si>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</si>
  <si>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</si>
  <si>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</si>
  <si>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</si>
  <si>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</si>
  <si>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</si>
  <si>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</si>
  <si>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</si>
  <si>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</si>
  <si>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</si>
  <si>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</si>
  <si>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</si>
  <si>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</si>
  <si>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</si>
  <si>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</si>
  <si>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</si>
  <si>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</si>
  <si>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</si>
  <si>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</si>
  <si>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</si>
  <si>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</si>
  <si>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</si>
  <si>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</si>
  <si>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</si>
  <si>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</si>
  <si>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</si>
  <si>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</si>
  <si>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</si>
  <si>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</si>
  <si>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</si>
  <si>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</si>
  <si>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</si>
  <si>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</si>
  <si>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</si>
  <si>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</si>
  <si>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</si>
  <si>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</si>
  <si>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</si>
  <si>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</si>
  <si>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</si>
  <si>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</si>
  <si>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</si>
  <si>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</si>
  <si>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</si>
  <si>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</si>
  <si>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</si>
  <si>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</si>
  <si>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</si>
  <si>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</si>
  <si>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</si>
  <si>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</si>
  <si>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</si>
  <si>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</si>
  <si>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</si>
  <si>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</si>
  <si>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</si>
  <si>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</si>
  <si>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</si>
  <si>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</si>
  <si>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</si>
  <si>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</si>
  <si>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</si>
  <si>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</si>
  <si>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</si>
  <si>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</si>
  <si>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</si>
  <si>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</si>
  <si>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</si>
  <si>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</si>
  <si>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</si>
  <si>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</si>
  <si>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</si>
  <si>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</si>
  <si>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</si>
  <si>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</si>
  <si>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</si>
  <si>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</si>
  <si>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</si>
  <si>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</si>
  <si>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</si>
  <si>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</si>
  <si>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</si>
  <si>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</si>
  <si>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</si>
  <si>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</si>
  <si>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</si>
  <si>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</si>
  <si>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</si>
  <si>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</si>
  <si>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</si>
  <si>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</si>
  <si>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</si>
  <si>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</si>
  <si>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</si>
  <si>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</si>
  <si>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</si>
  <si>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</si>
  <si>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</si>
  <si>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</si>
  <si>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</si>
  <si>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</si>
  <si>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</si>
  <si>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</si>
  <si>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</si>
  <si>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</si>
  <si>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</si>
  <si>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</si>
  <si>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</si>
  <si>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</si>
  <si>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</si>
  <si>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</si>
  <si>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</si>
  <si>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</si>
  <si>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</si>
  <si>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</si>
  <si>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</si>
  <si>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</si>
  <si>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</si>
  <si>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</si>
  <si>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</si>
  <si>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</si>
  <si>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</si>
  <si>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</si>
  <si>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</si>
  <si>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</si>
  <si>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</si>
  <si>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</si>
  <si>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</si>
  <si>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</si>
  <si>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</si>
  <si>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</si>
  <si>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</si>
  <si>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</si>
  <si>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</si>
  <si>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</si>
  <si>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</si>
  <si>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</si>
  <si>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</si>
  <si>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</si>
  <si>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</si>
  <si>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</si>
  <si>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</si>
  <si>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</si>
  <si>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</si>
  <si>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</si>
  <si>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</si>
  <si>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</si>
  <si>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</si>
  <si>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</si>
  <si>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</si>
  <si>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</si>
  <si>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</si>
  <si>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</si>
  <si>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</si>
  <si>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</si>
  <si>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</si>
  <si>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</si>
  <si>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</si>
  <si>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</si>
  <si>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</si>
  <si>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</si>
  <si>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</si>
  <si>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</si>
  <si>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</si>
  <si>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</si>
  <si>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</si>
  <si>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</si>
  <si>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</si>
  <si>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</si>
  <si>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</si>
  <si>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</si>
  <si>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</si>
  <si>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</si>
  <si>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</si>
  <si>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</si>
  <si>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</si>
  <si>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</si>
  <si>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</si>
  <si>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</si>
  <si>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</si>
  <si>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</si>
  <si>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</si>
  <si>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</si>
  <si>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</si>
  <si>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</si>
  <si>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</si>
  <si>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</si>
  <si>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</si>
  <si>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</si>
  <si>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</si>
  <si>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</si>
  <si>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</si>
  <si>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</si>
  <si>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</si>
  <si>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</si>
  <si>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</si>
  <si>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</si>
  <si>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</si>
  <si>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</si>
  <si>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</si>
  <si>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</si>
  <si>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</si>
  <si>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</si>
  <si>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</si>
  <si>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</si>
  <si>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</si>
  <si>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</si>
  <si>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</si>
  <si>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</si>
  <si>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</si>
  <si>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</si>
  <si>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</si>
  <si>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</si>
  <si>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</si>
  <si>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</si>
  <si>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</si>
  <si>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</si>
  <si>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</si>
  <si>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</si>
  <si>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</si>
  <si>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</si>
  <si>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</si>
  <si>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</si>
  <si>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</si>
  <si>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</si>
  <si>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</si>
  <si>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</si>
  <si>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</si>
  <si>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</si>
  <si>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</si>
  <si>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</si>
  <si>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</si>
  <si>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</si>
  <si>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</si>
  <si>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</si>
  <si>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</si>
  <si>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</si>
  <si>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</si>
  <si>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</si>
  <si>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</si>
  <si>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</si>
  <si>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</si>
  <si>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</si>
  <si>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</si>
  <si>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</si>
  <si>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</si>
  <si>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</si>
  <si>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</si>
  <si>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</si>
  <si>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</si>
  <si>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</si>
  <si>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</si>
  <si>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</si>
  <si>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</si>
  <si>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</si>
  <si>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</si>
  <si>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</si>
  <si>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</si>
  <si>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</si>
  <si>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</si>
  <si>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</si>
  <si>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</si>
  <si>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</si>
  <si>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</si>
  <si>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</si>
  <si>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</si>
  <si>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</si>
  <si>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</si>
  <si>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</si>
  <si>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</si>
  <si>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</si>
  <si>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</si>
  <si>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</si>
  <si>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</si>
  <si>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</si>
  <si>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</si>
  <si>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</si>
  <si>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</si>
  <si>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</si>
  <si>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</si>
  <si>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</si>
  <si>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</si>
  <si>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</si>
  <si>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</si>
  <si>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</si>
  <si>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</si>
  <si>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</si>
  <si>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</si>
  <si>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</si>
  <si>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</si>
  <si>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</si>
  <si>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</si>
  <si>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</si>
  <si>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</si>
  <si>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</si>
  <si>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</si>
  <si>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</si>
  <si>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</si>
  <si>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</si>
  <si>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</si>
  <si>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</si>
  <si>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</si>
  <si>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</si>
  <si>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</si>
  <si>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</si>
  <si>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</si>
  <si>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</si>
  <si>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</si>
  <si>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</si>
  <si>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</si>
  <si>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</si>
  <si>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</si>
  <si>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</si>
  <si>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</si>
  <si>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</si>
  <si>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</si>
  <si>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</si>
  <si>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</si>
  <si>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</si>
  <si>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</si>
  <si>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</si>
  <si>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</si>
  <si>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</si>
  <si>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</si>
  <si>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</si>
  <si>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</si>
  <si>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</si>
  <si>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</si>
  <si>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</si>
  <si>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</si>
  <si>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</si>
  <si>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</si>
  <si>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</si>
  <si>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</si>
  <si>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</si>
  <si>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</si>
  <si>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</si>
  <si>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</si>
  <si>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</si>
  <si>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</si>
  <si>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</si>
  <si>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</si>
  <si>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</si>
  <si>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</si>
  <si>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</si>
  <si>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</si>
  <si>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</si>
  <si>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</si>
  <si>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</si>
  <si>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</si>
  <si>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</si>
  <si>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</si>
  <si>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</si>
  <si>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</si>
  <si>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</si>
  <si>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</si>
  <si>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</si>
  <si>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</si>
  <si>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</si>
  <si>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</si>
  <si>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</si>
  <si>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</si>
  <si>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</si>
  <si>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</si>
  <si>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</si>
  <si>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</si>
  <si>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</si>
  <si>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</si>
  <si>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</si>
  <si>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</si>
  <si>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</si>
  <si>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</si>
  <si>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</si>
  <si>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</si>
  <si>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</si>
  <si>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</si>
  <si>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</si>
  <si>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</si>
  <si>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</si>
  <si>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</si>
  <si>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</si>
  <si>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</si>
  <si>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</si>
  <si>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</si>
  <si>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</si>
  <si>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</si>
  <si>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</si>
  <si>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</si>
  <si>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</si>
  <si>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</si>
  <si>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</si>
  <si>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</si>
  <si>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</si>
  <si>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</si>
  <si>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</si>
  <si>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</si>
  <si>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</si>
  <si>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</si>
  <si>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</si>
  <si>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</si>
  <si>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</si>
  <si>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</si>
  <si>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</si>
  <si>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</si>
  <si>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</si>
  <si>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</si>
  <si>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</si>
  <si>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</si>
  <si>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</si>
  <si>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</si>
  <si>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</si>
  <si>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</si>
  <si>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</si>
  <si>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</si>
  <si>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</si>
  <si>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</si>
  <si>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</si>
  <si>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</si>
  <si>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</si>
  <si>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</si>
  <si>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</si>
  <si>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</si>
  <si>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</si>
  <si>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</si>
  <si>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</si>
  <si>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</si>
  <si>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</si>
  <si>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</si>
  <si>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</si>
  <si>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</si>
  <si>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</si>
  <si>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</si>
  <si>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</si>
  <si>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</si>
  <si>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</si>
  <si>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</si>
  <si>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</si>
  <si>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</si>
  <si>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</si>
  <si>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</si>
  <si>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</si>
  <si>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</si>
  <si>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</si>
  <si>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</si>
  <si>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</si>
  <si>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</si>
  <si>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</si>
  <si>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</si>
  <si>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</si>
  <si>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</si>
  <si>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</si>
  <si>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</si>
  <si>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</si>
  <si>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</si>
  <si>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</si>
  <si>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</si>
  <si>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</si>
  <si>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</si>
  <si>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</si>
  <si>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</si>
  <si>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</si>
  <si>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</si>
  <si>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</si>
  <si>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</si>
  <si>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</si>
  <si>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</si>
  <si>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</si>
  <si>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</si>
  <si>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</si>
  <si>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</si>
  <si>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</si>
  <si>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</si>
  <si>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</si>
  <si>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</si>
  <si>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</si>
  <si>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</si>
  <si>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</si>
  <si>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</si>
  <si>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</si>
  <si>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</si>
  <si>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</si>
  <si>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</si>
  <si>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</si>
  <si>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</si>
  <si>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</si>
  <si>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</si>
  <si>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</si>
  <si>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</si>
  <si>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</si>
  <si>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</si>
  <si>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</si>
  <si>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</si>
  <si>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</si>
  <si>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</si>
  <si>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</si>
  <si>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</si>
  <si>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</si>
  <si>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</si>
  <si>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</si>
  <si>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</si>
  <si>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</si>
  <si>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</si>
  <si>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</si>
  <si>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</si>
  <si>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</si>
  <si>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</si>
  <si>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</si>
  <si>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</si>
  <si>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</si>
  <si>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</si>
  <si>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</si>
  <si>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</si>
  <si>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</si>
  <si>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</si>
  <si>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</si>
  <si>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</si>
  <si>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</si>
  <si>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</si>
  <si>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</si>
  <si>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</si>
  <si>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</si>
  <si>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</si>
  <si>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</si>
  <si>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</si>
  <si>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</si>
  <si>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</si>
  <si>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</si>
  <si>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</si>
  <si>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</si>
  <si>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</si>
  <si>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</si>
  <si>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</si>
  <si>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</si>
  <si>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</si>
  <si>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</si>
  <si>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</si>
  <si>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</si>
  <si>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</si>
  <si>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</si>
  <si>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</si>
  <si>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</si>
  <si>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</si>
  <si>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</si>
  <si>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</si>
  <si>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</si>
  <si>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</si>
  <si>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</si>
  <si>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</si>
  <si>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</si>
  <si>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</si>
  <si>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</si>
  <si>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</si>
  <si>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</si>
  <si>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</si>
  <si>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</si>
  <si>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</si>
  <si>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</si>
  <si>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</si>
  <si>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</si>
  <si>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</si>
  <si>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</si>
  <si>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</si>
  <si>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</si>
  <si>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</si>
  <si>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</si>
  <si>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</si>
  <si>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</si>
  <si>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</si>
  <si>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</si>
  <si>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</si>
  <si>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</si>
  <si>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</si>
  <si>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</si>
  <si>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</si>
  <si>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</si>
  <si>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</si>
  <si>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</si>
  <si>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</si>
  <si>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</si>
  <si>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</si>
  <si>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</si>
  <si>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</si>
  <si>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</si>
  <si>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</si>
  <si>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</si>
  <si>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</si>
  <si>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</si>
  <si>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</si>
  <si>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</si>
  <si>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</si>
  <si>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</si>
  <si>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</si>
  <si>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</si>
  <si>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</si>
  <si>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</si>
  <si>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</si>
  <si>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</si>
  <si>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</si>
  <si>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</si>
  <si>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</si>
  <si>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</si>
  <si>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</si>
  <si>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</si>
  <si>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</si>
  <si>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</si>
  <si>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</si>
  <si>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</si>
  <si>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</si>
  <si>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</si>
  <si>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</si>
  <si>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</si>
  <si>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</si>
  <si>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</si>
  <si>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</si>
  <si>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</si>
  <si>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</si>
  <si>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</si>
  <si>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</si>
  <si>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</si>
  <si>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</si>
  <si>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</si>
  <si>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</si>
  <si>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</si>
  <si>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</si>
  <si>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</si>
  <si>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</si>
  <si>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</si>
  <si>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</si>
  <si>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</si>
  <si>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</si>
  <si>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</si>
  <si>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</si>
  <si>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</si>
  <si>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</si>
  <si>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</si>
  <si>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</si>
  <si>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</si>
  <si>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</si>
  <si>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</si>
  <si>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</si>
  <si>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</si>
  <si>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</si>
  <si>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</si>
  <si>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</si>
  <si>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</si>
  <si>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</si>
  <si>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</si>
  <si>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</si>
  <si>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</si>
  <si>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</si>
  <si>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</si>
  <si>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</si>
  <si>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</si>
  <si>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</si>
  <si>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</si>
  <si>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</si>
  <si>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</si>
  <si>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</si>
  <si>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</si>
  <si>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</si>
  <si>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</si>
  <si>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</si>
  <si>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</si>
  <si>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</si>
  <si>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</si>
  <si>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</si>
  <si>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</si>
  <si>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</si>
  <si>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</si>
  <si>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</si>
  <si>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</si>
  <si>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</si>
  <si>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</si>
  <si>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</si>
  <si>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</si>
  <si>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</si>
  <si>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</si>
  <si>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</si>
  <si>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</si>
  <si>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</si>
  <si>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</si>
  <si>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</si>
  <si>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</si>
  <si>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</si>
  <si>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</si>
  <si>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</si>
  <si>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</si>
  <si>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</si>
  <si>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</si>
  <si>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</si>
  <si>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</si>
  <si>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</si>
  <si>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</si>
  <si>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</si>
  <si>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</si>
  <si>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</si>
  <si>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</si>
  <si>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</si>
  <si>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</si>
  <si>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</si>
  <si>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</si>
  <si>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</si>
  <si>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</si>
  <si>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</si>
  <si>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</si>
  <si>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</si>
  <si>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</si>
  <si>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</si>
  <si>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</si>
  <si>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</si>
  <si>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</si>
  <si>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</si>
  <si>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</si>
  <si>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</si>
  <si>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</si>
  <si>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</si>
  <si>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</si>
  <si>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</si>
  <si>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</si>
  <si>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</si>
  <si>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</si>
  <si>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</si>
  <si>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</si>
  <si>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</si>
  <si>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</si>
  <si>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</si>
  <si>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</si>
  <si>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</si>
  <si>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</si>
  <si>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</si>
  <si>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</si>
  <si>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</si>
  <si>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</si>
  <si>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</si>
  <si>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</si>
  <si>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</si>
  <si>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</si>
  <si>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</si>
  <si>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</si>
  <si>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</si>
  <si>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</si>
  <si>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</si>
  <si>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</si>
  <si>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</si>
  <si>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</si>
  <si>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</si>
  <si>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</si>
  <si>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</si>
  <si>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</si>
  <si>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</si>
  <si>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</si>
  <si>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</si>
  <si>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</si>
  <si>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</si>
  <si>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</si>
  <si>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</si>
  <si>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</si>
  <si>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</si>
  <si>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</si>
  <si>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</si>
  <si>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</si>
  <si>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</si>
  <si>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</si>
  <si>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</si>
  <si>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</si>
  <si>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</si>
  <si>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</si>
  <si>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</si>
  <si>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</si>
  <si>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</si>
  <si>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</si>
  <si>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</si>
  <si>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</si>
  <si>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</si>
  <si>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</si>
  <si>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</si>
  <si>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</si>
  <si>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</si>
  <si>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</si>
  <si>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</si>
  <si>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</si>
  <si>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</si>
  <si>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</si>
  <si>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</si>
  <si>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</si>
  <si>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</si>
  <si>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</si>
  <si>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</si>
  <si>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</si>
  <si>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</si>
  <si>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</si>
  <si>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</si>
  <si>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</si>
  <si>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</si>
  <si>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</si>
  <si>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</si>
  <si>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</si>
  <si>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</si>
  <si>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</si>
  <si>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</si>
  <si>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</si>
  <si>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</si>
  <si>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</si>
  <si>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</si>
  <si>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</si>
  <si>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</si>
  <si>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</si>
  <si>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</si>
  <si>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</si>
  <si>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</si>
  <si>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</si>
  <si>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</si>
  <si>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</si>
  <si>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</si>
  <si>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</si>
  <si>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</si>
  <si>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</si>
  <si>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</si>
  <si>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</si>
  <si>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</si>
  <si>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</si>
  <si>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</si>
  <si>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</si>
  <si>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</si>
  <si>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</si>
  <si>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</si>
  <si>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</si>
  <si>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</si>
  <si>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</si>
  <si>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</si>
  <si>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</si>
  <si>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</si>
  <si>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</si>
  <si>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</si>
  <si>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</si>
  <si>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</si>
  <si>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</si>
  <si>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</si>
  <si>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</si>
  <si>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</si>
  <si>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</si>
  <si>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</si>
  <si>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</si>
  <si>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</si>
  <si>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</si>
  <si>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</si>
  <si>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</si>
  <si>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</si>
  <si>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</si>
  <si>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</si>
  <si>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</si>
  <si>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</si>
  <si>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</si>
  <si>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</si>
  <si>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</si>
  <si>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</si>
  <si>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</si>
  <si>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</si>
  <si>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</si>
  <si>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</si>
  <si>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</si>
  <si>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</si>
  <si>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</si>
  <si>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</si>
  <si>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</si>
  <si>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</si>
  <si>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</si>
  <si>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</si>
  <si>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</si>
  <si>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</si>
  <si>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</si>
  <si>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</si>
  <si>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</si>
  <si>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</si>
  <si>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</si>
  <si>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</si>
  <si>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</si>
  <si>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</si>
  <si>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</si>
  <si>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</si>
  <si>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</si>
  <si>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</si>
  <si>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</si>
  <si>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</si>
  <si>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</si>
  <si>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</si>
  <si>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</si>
  <si>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</si>
  <si>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</si>
  <si>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</si>
  <si>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</si>
  <si>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</si>
  <si>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</si>
  <si>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</si>
  <si>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</si>
  <si>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</si>
  <si>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</si>
  <si>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</si>
  <si>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</si>
  <si>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</si>
  <si>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</si>
  <si>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</si>
  <si>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</si>
  <si>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</si>
  <si>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</si>
  <si>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</si>
  <si>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</si>
  <si>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</si>
  <si>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</si>
  <si>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</si>
  <si>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</si>
  <si>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</si>
  <si>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</si>
  <si>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</si>
  <si>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</si>
  <si>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</si>
  <si>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</si>
  <si>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</si>
  <si>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</si>
  <si>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</si>
  <si>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</si>
  <si>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</si>
  <si>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</si>
  <si>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</si>
  <si>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</si>
  <si>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</si>
  <si>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</si>
  <si>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</si>
  <si>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</si>
  <si>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</si>
  <si>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</si>
  <si>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</si>
  <si>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</si>
  <si>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</si>
  <si>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</si>
  <si>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</si>
  <si>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</si>
  <si>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</si>
  <si>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</si>
  <si>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</si>
  <si>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</si>
  <si>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</si>
  <si>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</si>
  <si>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</si>
  <si>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</si>
  <si>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</si>
  <si>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</si>
  <si>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</si>
  <si>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</si>
  <si>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</si>
  <si>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</si>
  <si>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</si>
  <si>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</si>
  <si>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</si>
  <si>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</si>
  <si>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</si>
  <si>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</si>
  <si>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</si>
  <si>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</si>
  <si>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</si>
  <si>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</si>
  <si>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</si>
  <si>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</si>
  <si>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</si>
  <si>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</si>
  <si>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</si>
  <si>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</si>
  <si>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</si>
  <si>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</si>
  <si>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</si>
  <si>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</si>
  <si>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</si>
  <si>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</si>
  <si>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</si>
  <si>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</si>
  <si>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</si>
  <si>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</si>
  <si>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</si>
  <si>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</si>
  <si>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</si>
  <si>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</si>
  <si>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</si>
  <si>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</si>
  <si>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</si>
  <si>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</si>
  <si>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</si>
  <si>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</si>
  <si>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</si>
  <si>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</si>
  <si>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</si>
  <si>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</si>
  <si>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</si>
  <si>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</si>
  <si>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</si>
  <si>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</si>
  <si>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</si>
  <si>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</si>
  <si>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</si>
  <si>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</si>
  <si>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</si>
  <si>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</si>
  <si>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</si>
  <si>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</si>
  <si>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</si>
  <si>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</si>
  <si>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</si>
  <si>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</si>
  <si>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</si>
  <si>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</si>
  <si>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</si>
  <si>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</si>
  <si>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</si>
  <si>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</si>
  <si>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</si>
  <si>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</si>
  <si>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</si>
  <si>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</si>
  <si>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</si>
  <si>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</si>
  <si>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</si>
  <si>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</si>
  <si>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</si>
  <si>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</si>
  <si>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</si>
  <si>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</si>
  <si>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</si>
  <si>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</si>
  <si>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</si>
  <si>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</si>
  <si>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</si>
  <si>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</si>
  <si>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</si>
  <si>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</si>
  <si>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</si>
  <si>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</si>
  <si>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</si>
  <si>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</si>
  <si>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</si>
  <si>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</si>
  <si>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</si>
  <si>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</si>
  <si>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</si>
  <si>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</si>
  <si>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</si>
  <si>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</si>
  <si>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</si>
  <si>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</si>
  <si>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</si>
  <si>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</si>
  <si>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</si>
  <si>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</si>
  <si>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</si>
  <si>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</si>
  <si>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</si>
  <si>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</si>
  <si>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</si>
  <si>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</si>
  <si>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</si>
  <si>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</si>
  <si>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</si>
  <si>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</si>
  <si>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</si>
  <si>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</si>
  <si>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</si>
  <si>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</si>
  <si>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</si>
  <si>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</si>
  <si>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</si>
  <si>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</si>
  <si>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</si>
  <si>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</si>
  <si>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</si>
  <si>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</si>
  <si>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</si>
  <si>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</si>
  <si>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</si>
  <si>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</si>
  <si>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</si>
  <si>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</si>
  <si>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</si>
  <si>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</si>
  <si>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</si>
  <si>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</si>
  <si>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</si>
  <si>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</si>
  <si>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</si>
  <si>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</si>
  <si>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</si>
  <si>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</si>
  <si>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</si>
  <si>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</si>
  <si>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</si>
  <si>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</si>
  <si>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</si>
  <si>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</si>
  <si>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</si>
  <si>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</si>
  <si>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</si>
  <si>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</si>
  <si>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</si>
  <si>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</si>
  <si>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</si>
  <si>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</si>
  <si>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</si>
  <si>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</si>
  <si>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</si>
  <si>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</si>
  <si>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</si>
  <si>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</si>
  <si>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</si>
  <si>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</si>
  <si>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</si>
  <si>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</si>
  <si>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</si>
  <si>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</si>
  <si>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</si>
  <si>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</si>
  <si>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</si>
  <si>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</si>
  <si>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</si>
  <si>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</si>
  <si>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</si>
  <si>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</si>
  <si>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</si>
  <si>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</si>
  <si>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</si>
  <si>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</si>
  <si>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</si>
  <si>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</si>
  <si>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</si>
  <si>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</si>
  <si>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</si>
  <si>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</si>
  <si>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</si>
  <si>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</si>
  <si>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</si>
  <si>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</si>
  <si>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</si>
  <si>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</si>
  <si>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</si>
  <si>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</si>
  <si>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</si>
  <si>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</si>
  <si>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</si>
  <si>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</si>
  <si>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</si>
  <si>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</si>
  <si>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</si>
  <si>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</si>
  <si>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</si>
  <si>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</si>
  <si>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</si>
  <si>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</si>
  <si>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</si>
  <si>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</si>
  <si>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</si>
  <si>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</si>
  <si>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</si>
  <si>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</si>
  <si>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</si>
  <si>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</si>
  <si>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</si>
  <si>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</si>
  <si>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</si>
  <si>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</si>
  <si>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</si>
  <si>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</si>
  <si>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</si>
  <si>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</si>
  <si>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</si>
  <si>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</si>
  <si>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</si>
  <si>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</si>
  <si>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</si>
  <si>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</si>
  <si>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</si>
  <si>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</si>
  <si>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</si>
  <si>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</si>
  <si>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</si>
  <si>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</si>
  <si>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</si>
  <si>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</si>
  <si>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</si>
  <si>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</si>
  <si>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</si>
  <si>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</si>
  <si>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</si>
  <si>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</si>
  <si>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</si>
  <si>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</si>
  <si>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</si>
  <si>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</si>
  <si>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</si>
  <si>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</si>
  <si>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</si>
  <si>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</si>
  <si>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</si>
  <si>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</si>
  <si>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</si>
  <si>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</si>
  <si>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</si>
  <si>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</si>
  <si>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</si>
  <si>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</si>
  <si>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</si>
  <si>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</si>
  <si>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</si>
  <si>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</si>
  <si>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</si>
  <si>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</si>
  <si>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</si>
  <si>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</si>
  <si>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</si>
  <si>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</si>
  <si>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</si>
  <si>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</si>
  <si>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</si>
  <si>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</si>
  <si>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</si>
  <si>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</si>
  <si>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</si>
  <si>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</si>
  <si>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</si>
  <si>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</si>
  <si>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</si>
  <si>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</si>
  <si>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</si>
  <si>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</si>
  <si>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</si>
  <si>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</si>
  <si>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</si>
  <si>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</si>
  <si>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</si>
  <si>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</si>
  <si>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</si>
  <si>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</si>
  <si>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</si>
  <si>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</si>
  <si>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</si>
  <si>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</si>
  <si>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</si>
  <si>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</si>
  <si>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</si>
  <si>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</si>
  <si>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</si>
  <si>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</si>
  <si>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</si>
  <si>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</si>
  <si>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</si>
  <si>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</si>
  <si>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</si>
  <si>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</si>
  <si>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</si>
  <si>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</si>
  <si>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</si>
  <si>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</si>
  <si>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</si>
  <si>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</si>
  <si>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</si>
  <si>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</si>
  <si>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</si>
  <si>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</si>
  <si>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</si>
  <si>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</si>
  <si>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</si>
  <si>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</si>
  <si>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</si>
  <si>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</si>
  <si>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</si>
  <si>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</si>
  <si>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</si>
  <si>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</si>
  <si>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</si>
  <si>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</si>
  <si>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</si>
  <si>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</si>
  <si>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</si>
  <si>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</si>
  <si>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</si>
  <si>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</si>
  <si>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</si>
  <si>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</si>
  <si>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</si>
  <si>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</si>
  <si>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</si>
  <si>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</si>
  <si>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</si>
  <si>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</si>
  <si>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</si>
  <si>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</si>
  <si>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</si>
  <si>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</si>
  <si>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</si>
  <si>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</si>
  <si>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</si>
  <si>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</si>
  <si>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</si>
  <si>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</si>
  <si>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</si>
  <si>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</si>
  <si>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</si>
  <si>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</si>
  <si>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</si>
  <si>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</si>
  <si>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</si>
  <si>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</si>
  <si>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</si>
  <si>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</si>
  <si>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</si>
  <si>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</si>
  <si>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</si>
  <si>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</si>
  <si>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</si>
  <si>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</si>
  <si>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</si>
  <si>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</si>
  <si>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</si>
  <si>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</si>
  <si>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</si>
  <si>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</si>
  <si>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</si>
  <si>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</si>
  <si>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</si>
  <si>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</si>
  <si>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</si>
  <si>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</si>
  <si>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</si>
  <si>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</si>
  <si>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</si>
  <si>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</si>
  <si>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</si>
  <si>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</si>
  <si>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</si>
  <si>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</si>
  <si>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</si>
  <si>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</si>
  <si>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</si>
  <si>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</si>
  <si>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</si>
  <si>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</si>
  <si>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</si>
  <si>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</si>
  <si>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</si>
  <si>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</si>
  <si>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</si>
  <si>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</si>
  <si>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</si>
  <si>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</si>
  <si>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</si>
  <si>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</si>
  <si>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</si>
  <si>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</si>
  <si>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</si>
  <si>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</si>
  <si>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</si>
  <si>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</si>
  <si>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</si>
  <si>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</si>
  <si>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</si>
  <si>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</si>
  <si>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</si>
  <si>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</si>
  <si>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</si>
  <si>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</si>
  <si>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</si>
  <si>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</si>
  <si>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</si>
  <si>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</si>
  <si>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</si>
  <si>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</si>
  <si>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</si>
  <si>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</si>
  <si>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</si>
  <si>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</si>
  <si>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</si>
  <si>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</si>
  <si>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</si>
  <si>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</si>
  <si>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</si>
  <si>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</si>
  <si>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</si>
  <si>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</si>
  <si>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</si>
  <si>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</si>
  <si>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</si>
  <si>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</si>
  <si>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</si>
  <si>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</si>
  <si>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</si>
  <si>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</si>
  <si>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</si>
  <si>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</si>
  <si>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</si>
  <si>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</si>
  <si>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</si>
  <si>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</si>
  <si>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</si>
  <si>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</si>
  <si>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</si>
  <si>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</si>
  <si>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</si>
  <si>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</si>
  <si>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</si>
  <si>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</si>
  <si>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</si>
  <si>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</si>
  <si>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</si>
  <si>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</si>
  <si>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</si>
  <si>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</si>
  <si>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</si>
  <si>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</si>
  <si>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</si>
  <si>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</si>
  <si>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</si>
  <si>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</si>
  <si>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</si>
  <si>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</si>
  <si>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</si>
  <si>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</si>
  <si>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</si>
  <si>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</si>
  <si>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</si>
  <si>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</si>
  <si>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</si>
  <si>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</si>
  <si>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</si>
  <si>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</si>
  <si>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</si>
  <si>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</si>
  <si>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</si>
  <si>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</si>
  <si>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</si>
  <si>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</si>
  <si>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</si>
  <si>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</si>
  <si>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</si>
  <si>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</si>
  <si>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</si>
  <si>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</si>
  <si>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</si>
  <si>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</si>
  <si>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</si>
  <si>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</si>
  <si>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</si>
  <si>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</si>
  <si>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</si>
  <si>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</si>
  <si>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</si>
  <si>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</si>
  <si>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</si>
  <si>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</si>
  <si>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</si>
  <si>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</si>
  <si>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</si>
  <si>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</si>
  <si>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</si>
  <si>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</si>
  <si>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</si>
  <si>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</si>
  <si>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</si>
  <si>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</si>
  <si>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</si>
  <si>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</si>
  <si>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</si>
  <si>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</si>
  <si>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</si>
  <si>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</si>
  <si>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</si>
  <si>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</si>
  <si>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</si>
  <si>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</si>
  <si>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</si>
  <si>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</si>
  <si>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</si>
  <si>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</si>
  <si>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</si>
  <si>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</si>
  <si>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</si>
  <si>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</si>
  <si>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</si>
  <si>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</si>
  <si>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</si>
  <si>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</si>
  <si>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</si>
  <si>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</si>
  <si>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</si>
  <si>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</si>
  <si>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</si>
  <si>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</si>
  <si>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</si>
  <si>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</si>
  <si>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</si>
  <si>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</si>
  <si>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</si>
  <si>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</si>
  <si>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</si>
  <si>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</si>
  <si>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</si>
  <si>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</si>
  <si>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</si>
  <si>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</si>
  <si>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</si>
  <si>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</si>
  <si>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</si>
  <si>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</si>
  <si>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</si>
  <si>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</si>
  <si>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</si>
  <si>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</si>
  <si>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</si>
  <si>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</si>
  <si>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</si>
  <si>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</si>
  <si>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</si>
  <si>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</si>
  <si>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</si>
  <si>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</si>
  <si>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</si>
  <si>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</si>
  <si>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</si>
  <si>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</si>
  <si>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</si>
  <si>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</si>
  <si>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</si>
  <si>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</si>
  <si>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</si>
  <si>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</si>
  <si>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</si>
  <si>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</si>
  <si>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</si>
  <si>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</si>
  <si>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</si>
  <si>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</si>
  <si>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</si>
  <si>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</si>
  <si>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</si>
  <si>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</si>
  <si>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</si>
  <si>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</si>
  <si>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</si>
  <si>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</si>
  <si>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</si>
  <si>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</si>
  <si>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</si>
  <si>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</si>
  <si>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</si>
  <si>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</si>
  <si>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</si>
  <si>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</si>
  <si>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</si>
  <si>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</si>
  <si>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</si>
  <si>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</si>
  <si>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</si>
  <si>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</si>
  <si>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</si>
  <si>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</si>
  <si>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</si>
  <si>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</si>
  <si>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</si>
  <si>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</si>
  <si>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</si>
  <si>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</si>
  <si>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</si>
  <si>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</si>
  <si>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</si>
  <si>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</si>
  <si>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</si>
  <si>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</si>
  <si>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</si>
  <si>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</si>
  <si>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</si>
  <si>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</si>
  <si>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</si>
  <si>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</si>
  <si>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</si>
  <si>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</si>
  <si>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</si>
  <si>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</si>
  <si>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</si>
  <si>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</si>
  <si>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</si>
  <si>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</si>
  <si>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</si>
  <si>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</si>
  <si>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</si>
  <si>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</si>
  <si>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</si>
  <si>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</si>
  <si>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</si>
  <si>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</si>
  <si>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</si>
  <si>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</si>
  <si>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</si>
  <si>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</si>
  <si>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</si>
  <si>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</si>
  <si>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</si>
  <si>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</si>
  <si>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</si>
  <si>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</si>
  <si>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</si>
  <si>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</si>
  <si>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</si>
  <si>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</si>
  <si>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</si>
  <si>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</si>
  <si>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</si>
  <si>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</si>
  <si>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</si>
  <si>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</si>
  <si>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</si>
  <si>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</si>
  <si>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</si>
  <si>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</si>
  <si>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</si>
  <si>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</si>
  <si>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</si>
  <si>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</si>
  <si>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</si>
  <si>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</si>
  <si>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</si>
  <si>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</si>
  <si>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</si>
  <si>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</si>
  <si>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</si>
  <si>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</si>
  <si>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</si>
  <si>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</si>
  <si>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</si>
  <si>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</si>
  <si>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</si>
  <si>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</si>
  <si>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</si>
  <si>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</si>
  <si>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</si>
  <si>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</si>
  <si>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</si>
  <si>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</si>
  <si>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</si>
  <si>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</si>
  <si>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</si>
  <si>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</si>
  <si>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</si>
  <si>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</si>
  <si>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</si>
  <si>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</si>
  <si>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</si>
  <si>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</si>
  <si>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</si>
  <si>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</si>
  <si>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</si>
  <si>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</si>
  <si>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</si>
  <si>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</si>
  <si>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</si>
  <si>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</si>
  <si>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</si>
  <si>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</si>
  <si>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</si>
  <si>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</si>
  <si>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</si>
  <si>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</si>
  <si>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</si>
  <si>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</si>
  <si>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</si>
  <si>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</si>
  <si>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</si>
  <si>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</si>
  <si>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</si>
  <si>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</si>
  <si>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</si>
  <si>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</si>
  <si>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</si>
  <si>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</si>
  <si>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</si>
  <si>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</si>
  <si>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</si>
  <si>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</si>
  <si>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</si>
  <si>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</si>
  <si>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</si>
  <si>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</si>
  <si>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</si>
  <si>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</si>
  <si>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</si>
  <si>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</si>
  <si>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</si>
  <si>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</si>
  <si>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</si>
  <si>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</si>
  <si>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</si>
  <si>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</si>
  <si>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</si>
  <si>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</si>
  <si>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</si>
  <si>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</si>
  <si>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</si>
  <si>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</si>
  <si>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</si>
  <si>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</si>
  <si>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</si>
  <si>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</si>
  <si>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</si>
  <si>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</si>
  <si>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</si>
  <si>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</si>
  <si>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</si>
  <si>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</si>
  <si>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</si>
  <si>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</si>
  <si>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</si>
  <si>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</si>
  <si>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</si>
  <si>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</si>
  <si>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</si>
  <si>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</si>
  <si>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</si>
  <si>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</si>
  <si>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</si>
  <si>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</si>
  <si>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</si>
  <si>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</si>
  <si>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</si>
  <si>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</si>
  <si>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</si>
  <si>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</si>
  <si>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</si>
  <si>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</si>
  <si>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</si>
  <si>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</si>
  <si>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</si>
  <si>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</si>
  <si>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</si>
  <si>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</si>
  <si>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</si>
  <si>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</si>
  <si>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</si>
  <si>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</si>
  <si>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</si>
  <si>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</si>
  <si>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</si>
  <si>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</si>
  <si>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</si>
  <si>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</si>
  <si>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</si>
  <si>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</si>
  <si>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</si>
  <si>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</si>
  <si>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</si>
  <si>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</si>
  <si>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</si>
  <si>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</si>
  <si>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</si>
  <si>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</si>
  <si>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</si>
  <si>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</si>
  <si>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</si>
  <si>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</si>
  <si>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</si>
  <si>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</si>
  <si>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</si>
  <si>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</si>
  <si>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</si>
  <si>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</si>
  <si>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</si>
  <si>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</si>
  <si>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</si>
  <si>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</si>
  <si>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</si>
  <si>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</si>
  <si>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</si>
  <si>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</si>
  <si>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</si>
  <si>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</si>
  <si>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</si>
  <si>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</si>
  <si>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</si>
  <si>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</si>
  <si>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</si>
  <si>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</si>
  <si>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</si>
  <si>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</si>
  <si>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</si>
  <si>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</si>
  <si>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</si>
  <si>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</si>
  <si>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</si>
  <si>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</si>
  <si>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</si>
  <si>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</si>
  <si>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</si>
  <si>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</si>
  <si>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</si>
  <si>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</si>
  <si>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</si>
  <si>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</si>
  <si>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</si>
  <si>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</si>
  <si>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</si>
  <si>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</si>
  <si>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</si>
  <si>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</si>
  <si>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</si>
  <si>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</si>
  <si>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</si>
  <si>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</si>
  <si>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</si>
  <si>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</si>
  <si>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</si>
  <si>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</si>
  <si>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</si>
  <si>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</si>
  <si>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</si>
  <si>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</si>
  <si>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</si>
  <si>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</si>
  <si>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</si>
  <si>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</si>
  <si>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</si>
  <si>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</si>
  <si>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</si>
  <si>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</si>
  <si>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</si>
  <si>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</si>
  <si>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</si>
  <si>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</si>
  <si>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</si>
  <si>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</si>
  <si>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</si>
  <si>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</si>
  <si>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</si>
  <si>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</si>
  <si>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</si>
  <si>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</si>
  <si>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</si>
  <si>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</si>
  <si>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</si>
  <si>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</si>
  <si>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</si>
  <si>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</si>
  <si>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</si>
  <si>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</si>
  <si>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</si>
  <si>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</si>
  <si>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</si>
  <si>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</si>
  <si>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</si>
  <si>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</si>
  <si>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</si>
  <si>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</si>
  <si>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</si>
  <si>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</si>
  <si>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</si>
  <si>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</si>
  <si>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</si>
  <si>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</si>
  <si>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</si>
  <si>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</si>
  <si>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</si>
  <si>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</si>
  <si>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</si>
  <si>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</si>
  <si>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</si>
  <si>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</si>
  <si>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</si>
  <si>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</si>
  <si>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</si>
  <si>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</si>
  <si>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</si>
  <si>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</si>
  <si>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</si>
  <si>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</si>
  <si>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</si>
  <si>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</si>
  <si>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</si>
  <si>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</si>
  <si>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</si>
  <si>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</si>
  <si>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</si>
  <si>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</si>
  <si>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</si>
  <si>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</si>
  <si>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</si>
  <si>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</si>
  <si>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</si>
  <si>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</si>
  <si>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</si>
  <si>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</si>
  <si>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</si>
  <si>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</si>
  <si>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</si>
  <si>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</si>
  <si>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</si>
  <si>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</si>
  <si>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</si>
  <si>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</si>
  <si>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</si>
  <si>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</si>
  <si>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</si>
  <si>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</si>
  <si>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</si>
  <si>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</si>
  <si>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</si>
  <si>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</si>
  <si>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</si>
  <si>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</si>
  <si>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</si>
  <si>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</si>
  <si>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</si>
  <si>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</si>
  <si>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</si>
  <si>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</si>
  <si>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</si>
  <si>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</si>
  <si>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</si>
  <si>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</si>
  <si>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</si>
  <si>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</si>
  <si>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</si>
  <si>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</si>
  <si>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</si>
  <si>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</si>
  <si>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</si>
  <si>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</si>
  <si>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</si>
  <si>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</si>
  <si>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</si>
  <si>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</si>
  <si>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</si>
  <si>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</si>
  <si>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</si>
  <si>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</si>
  <si>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</si>
  <si>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</si>
  <si>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</si>
  <si>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</si>
  <si>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</si>
  <si>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</si>
  <si>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</si>
  <si>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</si>
  <si>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</si>
  <si>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</si>
  <si>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</si>
  <si>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</si>
  <si>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</si>
  <si>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</si>
  <si>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</si>
  <si>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</si>
  <si>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</si>
  <si>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</si>
  <si>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</si>
  <si>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</si>
  <si>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</si>
  <si>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</si>
  <si>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</si>
  <si>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</si>
  <si>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</si>
  <si>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</si>
  <si>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</si>
  <si>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</si>
  <si>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</si>
  <si>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</si>
  <si>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</si>
  <si>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</si>
  <si>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</si>
  <si>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</si>
  <si>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</si>
  <si>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</si>
  <si>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</si>
  <si>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</si>
  <si>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</si>
  <si>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</si>
  <si>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</si>
  <si>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</si>
  <si>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</si>
  <si>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</si>
  <si>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</si>
  <si>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</si>
  <si>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</si>
  <si>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</si>
  <si>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</si>
  <si>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</si>
  <si>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</si>
  <si>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</si>
  <si>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</si>
  <si>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</si>
  <si>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</si>
  <si>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</si>
  <si>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</si>
  <si>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</si>
  <si>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</si>
  <si>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</si>
  <si>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</si>
  <si>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</si>
  <si>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</si>
  <si>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</si>
  <si>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</si>
  <si>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</si>
  <si>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</si>
  <si>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</si>
  <si>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</si>
  <si>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</si>
  <si>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</si>
  <si>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</si>
  <si>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</si>
  <si>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</si>
  <si>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</si>
  <si>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</si>
  <si>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</si>
  <si>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</si>
  <si>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</si>
  <si>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</si>
  <si>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</si>
  <si>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</si>
  <si>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</si>
  <si>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</si>
  <si>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</si>
  <si>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</si>
  <si>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</si>
  <si>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</si>
  <si>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</si>
  <si>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</si>
  <si>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</si>
  <si>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</si>
  <si>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</si>
  <si>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</si>
  <si>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</si>
  <si>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</si>
  <si>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</si>
  <si>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</si>
  <si>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</si>
  <si>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</si>
  <si>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</si>
  <si>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</si>
  <si>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</si>
  <si>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</si>
  <si>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</si>
  <si>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</si>
  <si>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</si>
  <si>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</si>
  <si>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</si>
  <si>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</si>
  <si>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</si>
  <si>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</si>
  <si>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</si>
  <si>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</si>
  <si>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</si>
  <si>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</si>
  <si>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</si>
  <si>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</si>
  <si>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</si>
  <si>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</si>
  <si>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</si>
  <si>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</si>
  <si>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</si>
  <si>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</si>
  <si>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</si>
  <si>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</si>
  <si>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</si>
  <si>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</si>
  <si>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</si>
  <si>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</si>
  <si>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</si>
  <si>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</si>
  <si>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</si>
  <si>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</si>
  <si>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</si>
  <si>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</si>
  <si>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</si>
  <si>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</si>
  <si>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</si>
  <si>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</si>
  <si>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</si>
  <si>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</si>
  <si>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</si>
  <si>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</si>
  <si>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</si>
  <si>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</si>
  <si>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</si>
  <si>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</si>
  <si>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</si>
  <si>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</si>
  <si>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</si>
  <si>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</si>
  <si>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</si>
  <si>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</si>
  <si>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</si>
  <si>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</si>
  <si>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</si>
  <si>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</si>
  <si>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</si>
  <si>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</si>
  <si>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</si>
  <si>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</si>
  <si>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</si>
  <si>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</si>
  <si>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</si>
  <si>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</si>
  <si>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</si>
  <si>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</si>
  <si>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</si>
  <si>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</si>
  <si>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</si>
  <si>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</si>
  <si>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</si>
  <si>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</si>
  <si>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</si>
  <si>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</si>
  <si>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</si>
  <si>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</si>
  <si>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</si>
  <si>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</si>
  <si>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</si>
  <si>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</si>
  <si>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</si>
  <si>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</si>
  <si>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</si>
  <si>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</si>
  <si>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</si>
  <si>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</si>
  <si>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</si>
  <si>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</si>
  <si>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</si>
  <si>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</si>
  <si>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</si>
  <si>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</si>
  <si>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</si>
  <si>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</si>
  <si>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</si>
  <si>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</si>
  <si>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</si>
  <si>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</si>
  <si>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</si>
  <si>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</si>
  <si>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</si>
  <si>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</si>
  <si>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</si>
  <si>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</si>
  <si>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</si>
  <si>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</si>
  <si>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</si>
  <si>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</si>
  <si>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</si>
  <si>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</si>
  <si>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</si>
  <si>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</si>
  <si>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</si>
  <si>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</si>
  <si>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</si>
  <si>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</si>
  <si>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</si>
  <si>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</si>
  <si>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</si>
  <si>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</si>
  <si>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</si>
  <si>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</si>
  <si>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</si>
  <si>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</si>
  <si>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</si>
  <si>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</si>
  <si>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</si>
  <si>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</si>
  <si>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</si>
  <si>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</si>
  <si>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</si>
  <si>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</si>
  <si>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</si>
  <si>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</si>
  <si>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</si>
  <si>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</si>
  <si>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</si>
  <si>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</si>
  <si>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</si>
  <si>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</si>
  <si>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</si>
  <si>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</si>
  <si>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</si>
  <si>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</si>
  <si>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</si>
  <si>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</si>
  <si>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</si>
  <si>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</si>
  <si>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</si>
  <si>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</si>
  <si>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</si>
  <si>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</si>
  <si>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</si>
  <si>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</si>
  <si>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</si>
  <si>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</si>
  <si>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</si>
  <si>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</si>
  <si>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</si>
  <si>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</si>
  <si>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</si>
  <si>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</si>
  <si>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</si>
  <si>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</si>
  <si>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</si>
  <si>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</si>
  <si>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</si>
  <si>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</si>
  <si>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</si>
  <si>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</si>
  <si>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</si>
  <si>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</si>
  <si>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</si>
  <si>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</si>
  <si>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</si>
  <si>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</si>
  <si>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</si>
  <si>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</si>
  <si>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</si>
  <si>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</si>
  <si>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</si>
  <si>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</si>
  <si>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</si>
  <si>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</si>
  <si>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</si>
  <si>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</si>
  <si>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</si>
  <si>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</si>
  <si>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</si>
  <si>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</si>
  <si>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</si>
  <si>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</si>
  <si>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</si>
  <si>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</si>
  <si>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</si>
  <si>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</si>
  <si>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</si>
  <si>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</si>
  <si>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</si>
  <si>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</si>
  <si>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</si>
  <si>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</si>
  <si>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</si>
  <si>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</si>
  <si>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</si>
  <si>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</si>
  <si>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</si>
  <si>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</si>
  <si>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</si>
  <si>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</si>
  <si>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</si>
  <si>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</si>
  <si>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</si>
  <si>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</si>
  <si>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</si>
  <si>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</si>
  <si>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</si>
  <si>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</si>
  <si>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</si>
  <si>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</si>
  <si>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</si>
  <si>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</si>
  <si>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</si>
  <si>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</si>
  <si>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</si>
  <si>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</si>
  <si>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</si>
  <si>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</si>
  <si>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</si>
  <si>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</si>
  <si>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</si>
  <si>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</si>
  <si>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</si>
  <si>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</si>
  <si>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</si>
  <si>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</si>
  <si>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</si>
  <si>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</si>
  <si>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</si>
  <si>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</si>
  <si>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</si>
  <si>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</si>
  <si>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</si>
  <si>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</si>
  <si>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</si>
  <si>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</si>
  <si>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</si>
  <si>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</si>
  <si>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</si>
  <si>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</si>
  <si>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</si>
  <si>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</si>
  <si>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</si>
  <si>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</si>
  <si>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</si>
  <si>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</si>
  <si>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</si>
  <si>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</si>
  <si>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</si>
  <si>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</si>
  <si>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</si>
  <si>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</si>
  <si>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</si>
  <si>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</si>
  <si>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</si>
  <si>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</si>
  <si>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</si>
  <si>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</si>
  <si>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</si>
  <si>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</si>
  <si>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</si>
  <si>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</si>
  <si>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</si>
  <si>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</si>
  <si>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</si>
  <si>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</si>
  <si>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</si>
  <si>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</si>
  <si>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</si>
  <si>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</si>
  <si>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</si>
  <si>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</si>
  <si>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</si>
  <si>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</si>
  <si>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</si>
  <si>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</si>
  <si>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</si>
  <si>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</si>
  <si>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</si>
  <si>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</si>
  <si>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</si>
  <si>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</si>
  <si>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</si>
  <si>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</si>
  <si>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</si>
  <si>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</si>
  <si>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</si>
  <si>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</si>
  <si>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</si>
  <si>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</si>
  <si>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</si>
  <si>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</si>
  <si>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</si>
  <si>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</si>
  <si>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</si>
  <si>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</si>
  <si>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</si>
  <si>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</si>
  <si>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</si>
  <si>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</si>
  <si>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</si>
  <si>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</si>
  <si>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</si>
  <si>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</si>
  <si>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</si>
  <si>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</si>
  <si>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</si>
  <si>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</si>
  <si>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</si>
  <si>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</si>
  <si>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</si>
  <si>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</si>
  <si>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</si>
  <si>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</si>
  <si>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</si>
  <si>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</si>
  <si>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</si>
  <si>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</si>
  <si>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</si>
  <si>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</si>
  <si>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</si>
  <si>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</si>
  <si>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</si>
  <si>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</si>
  <si>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</si>
  <si>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</si>
  <si>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</si>
  <si>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</si>
  <si>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</si>
  <si>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</si>
  <si>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</si>
  <si>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</si>
  <si>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</si>
  <si>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</si>
  <si>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</si>
  <si>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</si>
  <si>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</si>
  <si>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</si>
  <si>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</si>
  <si>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</si>
  <si>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</si>
  <si>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</si>
  <si>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</si>
  <si>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</si>
  <si>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</si>
  <si>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</si>
  <si>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</si>
  <si>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</si>
  <si>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</si>
  <si>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</si>
  <si>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</si>
  <si>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</si>
  <si>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</si>
  <si>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</si>
  <si>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</si>
  <si>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</si>
  <si>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</si>
  <si>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</si>
  <si>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</si>
  <si>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</si>
  <si>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</si>
  <si>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</si>
  <si>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</si>
  <si>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</si>
  <si>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</si>
  <si>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</si>
  <si>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</si>
  <si>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</si>
  <si>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</si>
  <si>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</si>
  <si>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</si>
  <si>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</si>
  <si>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</si>
  <si>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</si>
  <si>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</si>
  <si>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</si>
  <si>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</si>
  <si>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</si>
  <si>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</si>
  <si>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</si>
  <si>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</si>
  <si>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</si>
  <si>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</si>
  <si>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</si>
  <si>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</si>
  <si>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</si>
  <si>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</si>
  <si>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</si>
  <si>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</si>
  <si>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</si>
  <si>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</si>
  <si>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</si>
  <si>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</si>
  <si>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</si>
  <si>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</si>
  <si>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</si>
  <si>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</si>
  <si>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</si>
  <si>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</si>
  <si>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</si>
  <si>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</si>
  <si>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</si>
  <si>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</si>
  <si>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</si>
  <si>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</si>
  <si>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</si>
  <si>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</si>
  <si>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</si>
  <si>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</si>
  <si>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</si>
  <si>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</si>
  <si>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</si>
  <si>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</si>
  <si>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</si>
  <si>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</si>
  <si>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</si>
  <si>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</si>
  <si>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</si>
  <si>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</si>
  <si>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</si>
  <si>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</si>
  <si>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</si>
  <si>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</si>
  <si>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</si>
  <si>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</si>
  <si>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</si>
  <si>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</si>
  <si>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</si>
  <si>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</si>
  <si>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</si>
  <si>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</si>
  <si>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</si>
  <si>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</si>
  <si>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</si>
  <si>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</si>
  <si>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</si>
  <si>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</si>
  <si>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</si>
  <si>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</si>
  <si>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</si>
  <si>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</si>
  <si>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</si>
  <si>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</si>
  <si>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</si>
  <si>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</si>
  <si>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</si>
  <si>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</si>
  <si>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</si>
  <si>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</si>
  <si>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</si>
  <si>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</si>
  <si>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</si>
  <si>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</si>
  <si>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</si>
  <si>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</si>
  <si>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</si>
  <si>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</si>
  <si>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</si>
  <si>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</si>
  <si>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</si>
  <si>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</si>
  <si>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</si>
  <si>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</si>
  <si>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</si>
  <si>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</si>
  <si>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</si>
  <si>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</si>
  <si>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</si>
  <si>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</si>
  <si>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</si>
  <si>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</si>
  <si>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</si>
  <si>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</si>
  <si>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</si>
  <si>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</si>
  <si>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</si>
  <si>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</si>
  <si>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</si>
  <si>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</si>
  <si>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</si>
  <si>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</si>
  <si>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</si>
  <si>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</si>
  <si>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</si>
  <si>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</si>
  <si>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</si>
  <si>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</si>
  <si>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</si>
  <si>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</si>
  <si>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</si>
  <si>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</si>
  <si>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</si>
  <si>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</si>
  <si>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</si>
  <si>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</si>
  <si>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</si>
  <si>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</si>
  <si>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</si>
  <si>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</si>
  <si>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</si>
  <si>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</si>
  <si>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</si>
  <si>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</si>
  <si>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</si>
  <si>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</si>
  <si>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</si>
  <si>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</si>
  <si>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</si>
  <si>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</si>
  <si>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</si>
  <si>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</si>
  <si>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</si>
  <si>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</si>
  <si>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</si>
  <si>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</si>
  <si>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</si>
  <si>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</si>
  <si>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</si>
  <si>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</si>
  <si>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</si>
  <si>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</si>
  <si>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</si>
  <si>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</si>
  <si>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</si>
  <si>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</si>
  <si>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</si>
  <si>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</si>
  <si>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</si>
  <si>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</si>
  <si>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</si>
  <si>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</si>
  <si>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</si>
  <si>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</si>
  <si>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</si>
  <si>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</si>
  <si>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</si>
  <si>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</si>
  <si>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</si>
  <si>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</si>
  <si>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</si>
  <si>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</si>
  <si>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</si>
  <si>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</si>
  <si>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</si>
  <si>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</si>
  <si>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</si>
  <si>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</si>
  <si>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</si>
  <si>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</si>
  <si>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</si>
  <si>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</si>
  <si>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</si>
  <si>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</si>
  <si>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</si>
  <si>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</si>
  <si>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</si>
  <si>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</si>
  <si>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</si>
  <si>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</si>
  <si>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</si>
  <si>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</si>
  <si>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</si>
  <si>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</si>
  <si>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</si>
  <si>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</si>
  <si>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</si>
  <si>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</si>
  <si>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</si>
  <si>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</si>
  <si>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</si>
  <si>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</si>
  <si>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</si>
  <si>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</si>
  <si>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</si>
  <si>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</si>
  <si>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</si>
  <si>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</si>
  <si>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</si>
  <si>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</si>
  <si>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</si>
  <si>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</si>
  <si>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</si>
  <si>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</si>
  <si>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</si>
  <si>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</si>
  <si>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</si>
  <si>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</si>
  <si>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</si>
  <si>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</si>
  <si>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</si>
  <si>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</si>
  <si>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</si>
  <si>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</si>
  <si>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</si>
  <si>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</si>
  <si>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</si>
  <si>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</si>
  <si>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</si>
  <si>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</si>
  <si>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</si>
  <si>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</si>
  <si>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</si>
  <si>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</si>
  <si>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</si>
  <si>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</si>
  <si>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</si>
  <si>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</si>
  <si>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</si>
  <si>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</si>
  <si>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</si>
  <si>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</si>
  <si>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</si>
  <si>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</si>
  <si>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</si>
  <si>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</si>
  <si>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</si>
  <si>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</si>
  <si>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</si>
  <si>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</si>
  <si>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</si>
  <si>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</si>
  <si>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</si>
  <si>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</si>
  <si>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</si>
  <si>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</si>
  <si>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</si>
  <si>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</si>
  <si>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</si>
  <si>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</si>
  <si>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</si>
  <si>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</si>
  <si>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</si>
  <si>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</si>
  <si>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</si>
  <si>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</si>
  <si>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</si>
  <si>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</si>
  <si>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</si>
  <si>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</si>
  <si>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</si>
  <si>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</si>
  <si>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</si>
  <si>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</si>
  <si>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</si>
  <si>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</si>
  <si>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</si>
  <si>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</si>
  <si>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</si>
  <si>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</si>
  <si>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</si>
  <si>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</si>
  <si>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</si>
  <si>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</si>
  <si>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</si>
  <si>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</si>
  <si>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</si>
  <si>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</si>
  <si>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</si>
  <si>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</si>
  <si>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</si>
  <si>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</si>
  <si>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</si>
  <si>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</si>
  <si>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</si>
  <si>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</si>
  <si>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</si>
  <si>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</si>
  <si>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</si>
  <si>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</si>
  <si>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</si>
  <si>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</si>
  <si>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</si>
  <si>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</si>
  <si>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</si>
  <si>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</si>
  <si>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</si>
  <si>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</si>
  <si>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</si>
  <si>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</si>
  <si>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</si>
  <si>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</si>
  <si>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</si>
  <si>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</si>
  <si>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</si>
  <si>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</si>
  <si>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</si>
  <si>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</si>
  <si>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</si>
  <si>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</si>
  <si>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</si>
  <si>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</si>
  <si>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</si>
  <si>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</si>
  <si>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</si>
  <si>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</si>
  <si>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</si>
  <si>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</si>
  <si>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</si>
  <si>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</si>
  <si>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</si>
  <si>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</si>
  <si>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</si>
  <si>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</si>
  <si>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</si>
  <si>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</si>
  <si>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</si>
  <si>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</si>
  <si>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</si>
  <si>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</si>
  <si>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</si>
  <si>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</si>
  <si>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</si>
  <si>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</si>
  <si>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</si>
  <si>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</si>
  <si>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</si>
  <si>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</si>
  <si>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</si>
  <si>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</si>
  <si>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</si>
  <si>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</si>
  <si>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</si>
  <si>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</si>
  <si>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</si>
  <si>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</si>
  <si>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</si>
  <si>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</si>
  <si>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</si>
  <si>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</si>
  <si>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</si>
  <si>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</si>
  <si>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</si>
  <si>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</si>
  <si>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</si>
  <si>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</si>
  <si>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</si>
  <si>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</si>
  <si>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</si>
  <si>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</si>
  <si>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</si>
  <si>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</si>
  <si>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</si>
  <si>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</si>
  <si>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</si>
  <si>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</si>
  <si>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</si>
  <si>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</si>
  <si>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</si>
  <si>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</si>
  <si>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</si>
  <si>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</si>
  <si>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</si>
  <si>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</si>
  <si>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</si>
  <si>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</si>
  <si>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</si>
  <si>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</si>
  <si>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</si>
  <si>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</si>
  <si>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</si>
  <si>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</si>
  <si>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</si>
  <si>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</si>
  <si>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</si>
  <si>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</si>
  <si>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</si>
  <si>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</si>
  <si>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</si>
  <si>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</si>
  <si>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</si>
  <si>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</si>
  <si>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</si>
  <si>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</si>
  <si>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</si>
  <si>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</si>
  <si>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</si>
  <si>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</si>
  <si>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</si>
  <si>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</si>
  <si>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</si>
  <si>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</si>
  <si>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</si>
  <si>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</si>
  <si>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</si>
  <si>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</si>
  <si>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</si>
  <si>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</si>
  <si>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</si>
  <si>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</si>
  <si>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</si>
  <si>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</si>
  <si>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</si>
  <si>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</si>
  <si>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</si>
  <si>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</si>
  <si>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</si>
  <si>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</si>
  <si>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</si>
  <si>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</si>
  <si>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</si>
  <si>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</si>
  <si>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</si>
  <si>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</si>
  <si>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</si>
  <si>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</si>
  <si>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</si>
  <si>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</si>
  <si>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</si>
  <si>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</si>
  <si>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</si>
  <si>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</si>
  <si>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</si>
  <si>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</si>
  <si>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</si>
  <si>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</si>
  <si>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</si>
  <si>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</si>
  <si>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</si>
  <si>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</si>
  <si>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</si>
  <si>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</si>
  <si>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</si>
  <si>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</si>
  <si>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</si>
  <si>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</si>
  <si>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</si>
  <si>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</si>
  <si>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</si>
  <si>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</si>
  <si>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</si>
  <si>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</si>
  <si>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</si>
  <si>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</si>
  <si>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</si>
  <si>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</si>
  <si>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</si>
  <si>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</si>
  <si>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</si>
  <si>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</si>
  <si>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</si>
  <si>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</si>
  <si>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</si>
  <si>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</si>
  <si>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</si>
  <si>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</si>
  <si>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</si>
  <si>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</si>
  <si>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</si>
  <si>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</si>
  <si>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</si>
  <si>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</si>
  <si>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</si>
  <si>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</si>
  <si>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</si>
  <si>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</si>
  <si>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</si>
  <si>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</si>
  <si>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</si>
  <si>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</si>
  <si>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</si>
  <si>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</si>
  <si>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</si>
  <si>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</si>
  <si>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</si>
  <si>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</si>
  <si>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</si>
  <si>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</si>
  <si>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</si>
  <si>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</si>
  <si>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</si>
  <si>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</si>
  <si>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</si>
  <si>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</si>
  <si>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</si>
  <si>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</si>
  <si>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</si>
  <si>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</si>
  <si>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</si>
  <si>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</si>
  <si>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</si>
  <si>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</si>
  <si>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</si>
  <si>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</si>
  <si>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</si>
  <si>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</si>
  <si>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</si>
  <si>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</si>
  <si>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</si>
  <si>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</si>
  <si>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</si>
  <si>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</si>
  <si>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</si>
  <si>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</si>
  <si>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</si>
  <si>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</si>
  <si>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</si>
  <si>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</si>
  <si>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</si>
  <si>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</si>
  <si>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</si>
  <si>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</si>
  <si>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</si>
  <si>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</si>
  <si>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</si>
  <si>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</si>
  <si>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</si>
  <si>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</si>
  <si>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</si>
  <si>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</si>
  <si>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</si>
  <si>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</si>
  <si>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</si>
  <si>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</si>
  <si>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</si>
  <si>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</si>
  <si>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</si>
  <si>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</si>
  <si>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</si>
  <si>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</si>
  <si>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</si>
  <si>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</si>
  <si>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</si>
  <si>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</si>
  <si>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</si>
  <si>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</si>
  <si>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</si>
  <si>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</si>
  <si>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</si>
  <si>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</si>
  <si>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</si>
  <si>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</si>
  <si>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</si>
  <si>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</si>
  <si>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</si>
  <si>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</si>
  <si>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</si>
  <si>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</si>
  <si>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</si>
  <si>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</si>
  <si>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</si>
  <si>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</si>
  <si>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</si>
  <si>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</si>
  <si>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</si>
  <si>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</si>
  <si>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</si>
  <si>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</si>
  <si>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</si>
  <si>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</si>
  <si>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</si>
  <si>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</si>
  <si>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</si>
  <si>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</si>
  <si>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</si>
  <si>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</si>
  <si>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</si>
  <si>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</si>
  <si>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</si>
  <si>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</si>
  <si>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</si>
  <si>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</si>
  <si>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</si>
  <si>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</si>
  <si>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</si>
  <si>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</si>
  <si>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</si>
  <si>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</si>
  <si>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</si>
  <si>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</si>
  <si>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</si>
  <si>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</si>
  <si>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</si>
  <si>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</si>
  <si>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</si>
  <si>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</si>
  <si>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</si>
  <si>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</si>
  <si>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</si>
  <si>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</si>
  <si>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</si>
  <si>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</si>
  <si>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</si>
  <si>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</si>
  <si>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</si>
  <si>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</si>
  <si>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</si>
  <si>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</si>
  <si>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</si>
  <si>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</si>
  <si>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</si>
  <si>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</si>
  <si>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</si>
  <si>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</si>
  <si>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</si>
  <si>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</si>
  <si>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</si>
  <si>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</si>
  <si>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</si>
  <si>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</si>
  <si>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</si>
  <si>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</si>
  <si>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</si>
  <si>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</si>
  <si>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</si>
  <si>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</si>
  <si>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</si>
  <si>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</si>
  <si>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</si>
  <si>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</si>
  <si>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</si>
  <si>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</si>
  <si>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</si>
  <si>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</si>
  <si>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</si>
  <si>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</si>
  <si>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</si>
  <si>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</si>
  <si>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</si>
  <si>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</si>
  <si>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</si>
  <si>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</si>
  <si>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</si>
  <si>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</si>
  <si>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</si>
  <si>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</si>
  <si>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</si>
  <si>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</si>
  <si>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</si>
  <si>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</si>
  <si>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</si>
  <si>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</si>
  <si>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</si>
  <si>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</si>
  <si>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</si>
  <si>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</si>
  <si>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</si>
  <si>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</si>
  <si>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</si>
  <si>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</si>
  <si>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</si>
  <si>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</si>
  <si>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</si>
  <si>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</si>
  <si>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</si>
  <si>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</si>
  <si>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</si>
  <si>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</si>
  <si>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</si>
  <si>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</si>
  <si>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</si>
  <si>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</si>
  <si>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</si>
  <si>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</si>
  <si>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</si>
  <si>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</si>
  <si>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</si>
  <si>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</si>
  <si>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</si>
  <si>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</si>
  <si>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</si>
  <si>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</si>
  <si>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</si>
  <si>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</si>
  <si>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</si>
  <si>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</si>
  <si>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</si>
  <si>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</si>
  <si>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</si>
  <si>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</si>
  <si>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</si>
  <si>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</si>
  <si>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</si>
  <si>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</si>
  <si>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</si>
  <si>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</si>
  <si>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</si>
  <si>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</si>
  <si>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</si>
  <si>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</si>
  <si>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</si>
  <si>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</si>
  <si>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</si>
  <si>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</si>
  <si>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</si>
  <si>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</si>
  <si>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</si>
  <si>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</si>
  <si>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</si>
  <si>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</si>
  <si>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</si>
  <si>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</si>
  <si>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</si>
  <si>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</si>
  <si>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</si>
  <si>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</si>
  <si>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</si>
  <si>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</si>
  <si>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</si>
  <si>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</si>
  <si>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</si>
  <si>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</si>
  <si>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</si>
  <si>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</si>
  <si>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</si>
  <si>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</si>
  <si>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</si>
  <si>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</si>
  <si>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</si>
  <si>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</si>
  <si>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</si>
  <si>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</si>
  <si>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</si>
  <si>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</si>
  <si>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</si>
  <si>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</si>
  <si>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</si>
  <si>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</si>
  <si>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</si>
  <si>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</si>
  <si>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</si>
  <si>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</si>
  <si>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</si>
  <si>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</si>
  <si>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</si>
  <si>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</si>
  <si>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</si>
  <si>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</si>
  <si>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</si>
  <si>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</si>
  <si>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</si>
  <si>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</si>
  <si>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</si>
  <si>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</si>
  <si>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</si>
  <si>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</si>
  <si>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</si>
  <si>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</si>
  <si>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</si>
  <si>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</si>
  <si>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</si>
  <si>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</si>
  <si>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</si>
  <si>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</si>
  <si>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</si>
  <si>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</si>
  <si>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</si>
  <si>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</si>
  <si>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</si>
  <si>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</si>
  <si>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</si>
  <si>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</si>
  <si>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</si>
  <si>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</si>
  <si>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</si>
  <si>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</si>
  <si>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</si>
  <si>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</si>
  <si>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</si>
  <si>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</si>
  <si>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</si>
  <si>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</si>
  <si>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</si>
  <si>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</si>
  <si>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</si>
  <si>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</si>
  <si>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</si>
  <si>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</si>
  <si>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</si>
  <si>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</si>
  <si>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</si>
  <si>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</si>
  <si>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</si>
  <si>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</si>
  <si>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</si>
  <si>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</si>
  <si>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</si>
  <si>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</si>
  <si>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</si>
  <si>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</si>
  <si>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</si>
  <si>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</si>
  <si>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</si>
  <si>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</si>
  <si>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</si>
  <si>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</si>
  <si>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</si>
  <si>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</si>
  <si>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</si>
  <si>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</si>
  <si>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</si>
  <si>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</si>
  <si>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</si>
  <si>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</si>
  <si>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</si>
  <si>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</si>
  <si>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</si>
  <si>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</si>
  <si>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</si>
  <si>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</si>
  <si>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</si>
  <si>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</si>
  <si>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</si>
  <si>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</si>
  <si>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</si>
  <si>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</si>
  <si>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</si>
  <si>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</si>
  <si>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</si>
  <si>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</si>
  <si>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</si>
  <si>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</si>
  <si>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</si>
  <si>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</si>
  <si>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</si>
  <si>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</si>
  <si>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</si>
  <si>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</si>
  <si>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</si>
  <si>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</si>
  <si>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</si>
  <si>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</si>
  <si>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</si>
  <si>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</si>
  <si>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</si>
  <si>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</si>
  <si>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</si>
  <si>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</si>
  <si>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</si>
  <si>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</si>
  <si>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</si>
  <si>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</si>
  <si>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</si>
  <si>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</si>
  <si>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</si>
  <si>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</si>
  <si>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</si>
  <si>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</si>
  <si>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</si>
  <si>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</si>
  <si>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</si>
  <si>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</si>
  <si>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</si>
  <si>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</si>
  <si>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</si>
  <si>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</si>
  <si>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</si>
  <si>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</si>
  <si>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</si>
  <si>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</si>
  <si>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</si>
  <si>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</si>
  <si>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</si>
  <si>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</si>
  <si>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</si>
  <si>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</si>
  <si>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</si>
  <si>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</si>
  <si>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</si>
  <si>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</si>
  <si>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</si>
  <si>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</si>
  <si>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</si>
  <si>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</si>
  <si>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</si>
  <si>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</si>
  <si>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</si>
  <si>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</si>
  <si>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</si>
  <si>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</si>
  <si>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</si>
  <si>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</si>
  <si>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</si>
  <si>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</si>
  <si>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</si>
  <si>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</si>
  <si>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</si>
  <si>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</si>
  <si>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</si>
  <si>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</si>
  <si>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</si>
  <si>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</si>
  <si>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</si>
  <si>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</si>
  <si>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</si>
  <si>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</si>
  <si>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</si>
  <si>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</si>
  <si>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</si>
  <si>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</si>
  <si>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</si>
  <si>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</si>
  <si>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</si>
  <si>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</si>
  <si>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</si>
  <si>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</si>
  <si>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</si>
  <si>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</si>
  <si>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</si>
  <si>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</si>
  <si>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</si>
  <si>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</si>
  <si>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</si>
  <si>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</si>
  <si>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</si>
  <si>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</si>
  <si>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</si>
  <si>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</si>
  <si>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</si>
  <si>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</si>
  <si>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</si>
  <si>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</si>
  <si>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</si>
  <si>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</si>
  <si>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</si>
  <si>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</si>
  <si>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</si>
  <si>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</si>
  <si>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</si>
  <si>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</si>
  <si>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</si>
  <si>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</si>
  <si>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</si>
  <si>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</si>
  <si>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</si>
  <si>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</si>
  <si>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</si>
  <si>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</si>
  <si>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</si>
  <si>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</si>
  <si>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</si>
  <si>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</si>
  <si>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</si>
  <si>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</si>
  <si>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</si>
  <si>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</si>
  <si>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</si>
  <si>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</si>
  <si>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</si>
  <si>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</si>
  <si>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</si>
  <si>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</si>
  <si>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</si>
  <si>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</si>
  <si>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</si>
  <si>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</si>
  <si>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</si>
  <si>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</si>
  <si>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</si>
  <si>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</si>
  <si>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</si>
  <si>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</si>
  <si>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</si>
  <si>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</si>
  <si>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</si>
  <si>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</si>
  <si>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</si>
  <si>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</si>
  <si>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</si>
  <si>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</si>
  <si>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</si>
  <si>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</si>
  <si>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</si>
  <si>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</si>
  <si>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</si>
  <si>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</si>
  <si>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</si>
  <si>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</si>
  <si>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</si>
  <si>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</si>
  <si>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</si>
  <si>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</si>
  <si>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</si>
  <si>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</si>
  <si>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</si>
  <si>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</si>
  <si>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</si>
  <si>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</si>
  <si>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</si>
  <si>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</si>
  <si>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</si>
  <si>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</si>
  <si>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</si>
  <si>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</si>
  <si>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</si>
  <si>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</si>
  <si>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</si>
  <si>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</si>
  <si>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</si>
  <si>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</si>
  <si>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</si>
  <si>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</si>
  <si>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</si>
  <si>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</si>
  <si>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</si>
  <si>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</si>
  <si>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</si>
  <si>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</si>
  <si>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</si>
  <si>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</si>
  <si>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</si>
  <si>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</si>
  <si>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</si>
  <si>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</si>
  <si>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</si>
  <si>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</si>
  <si>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</si>
  <si>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</si>
  <si>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</si>
  <si>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</si>
  <si>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</si>
  <si>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</si>
  <si>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</si>
  <si>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</si>
  <si>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</si>
  <si>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</si>
  <si>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</si>
  <si>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</si>
  <si>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</si>
  <si>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</si>
  <si>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</si>
  <si>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</si>
  <si>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</si>
  <si>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</si>
  <si>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</si>
  <si>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</si>
  <si>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</si>
  <si>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</si>
  <si>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</si>
  <si>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</si>
  <si>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</si>
  <si>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</si>
  <si>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</si>
  <si>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</si>
  <si>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</si>
  <si>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</si>
  <si>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</si>
  <si>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</si>
  <si>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</si>
  <si>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</si>
  <si>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</si>
  <si>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</si>
  <si>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</si>
  <si>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</si>
  <si>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</si>
  <si>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</si>
  <si>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</si>
  <si>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</si>
  <si>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</si>
  <si>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</si>
  <si>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</si>
  <si>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</si>
  <si>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</si>
  <si>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</si>
  <si>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</si>
  <si>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</si>
  <si>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</si>
  <si>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</si>
  <si>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</si>
  <si>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</si>
  <si>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</si>
  <si>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</si>
  <si>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</si>
  <si>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</si>
  <si>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</si>
  <si>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</si>
  <si>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</si>
  <si>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</si>
  <si>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</si>
  <si>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</si>
  <si>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</si>
  <si>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</si>
  <si>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</si>
  <si>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</si>
  <si>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</si>
  <si>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</si>
  <si>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</si>
  <si>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</si>
  <si>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</si>
  <si>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</si>
  <si>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</si>
  <si>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</si>
  <si>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</si>
  <si>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</si>
  <si>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</si>
  <si>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</si>
  <si>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</si>
  <si>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</si>
  <si>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</si>
  <si>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</si>
  <si>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</si>
  <si>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</si>
  <si>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</si>
  <si>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</si>
  <si>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</si>
  <si>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</si>
  <si>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</si>
  <si>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</si>
  <si>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</si>
  <si>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</si>
  <si>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</si>
  <si>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</si>
  <si>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</si>
  <si>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</si>
  <si>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</si>
  <si>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</si>
  <si>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</si>
  <si>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</si>
  <si>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</si>
  <si>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</si>
  <si>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</si>
  <si>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</si>
  <si>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</si>
  <si>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</si>
  <si>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</si>
  <si>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</si>
  <si>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</si>
  <si>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</si>
  <si>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</si>
  <si>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</si>
  <si>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</si>
  <si>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</si>
  <si>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</si>
  <si>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</si>
  <si>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</si>
  <si>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</si>
  <si>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</si>
  <si>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</si>
  <si>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</si>
  <si>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</si>
  <si>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</si>
  <si>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</si>
  <si>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</si>
  <si>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</si>
  <si>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</si>
  <si>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</si>
  <si>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</si>
  <si>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</si>
  <si>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</si>
  <si>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</si>
  <si>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</si>
  <si>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</si>
  <si>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</si>
  <si>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</si>
  <si>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</si>
  <si>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</si>
  <si>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</si>
  <si>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</si>
  <si>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</si>
  <si>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</si>
  <si>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</si>
  <si>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</si>
  <si>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</si>
  <si>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</si>
  <si>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</si>
  <si>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</si>
  <si>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</si>
  <si>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</si>
  <si>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</si>
  <si>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</si>
  <si>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</si>
  <si>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</si>
  <si>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</si>
  <si>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</si>
  <si>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</si>
  <si>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</si>
  <si>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</si>
  <si>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</si>
  <si>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</si>
  <si>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</si>
  <si>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</si>
  <si>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</si>
  <si>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</si>
  <si>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</si>
  <si>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</si>
  <si>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</si>
  <si>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</si>
  <si>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</si>
  <si>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</si>
  <si>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</si>
  <si>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</si>
  <si>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</si>
  <si>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</si>
  <si>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</si>
  <si>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</si>
  <si>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</si>
  <si>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</si>
  <si>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</si>
  <si>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</si>
  <si>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</si>
  <si>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</si>
  <si>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</si>
  <si>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</si>
  <si>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</si>
  <si>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</si>
  <si>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</si>
  <si>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</si>
  <si>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</si>
  <si>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</si>
  <si>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</si>
  <si>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</si>
  <si>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</si>
  <si>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</si>
  <si>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</si>
  <si>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</si>
  <si>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</si>
  <si>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</si>
  <si>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</si>
  <si>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</si>
  <si>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</si>
  <si>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</si>
  <si>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</si>
  <si>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</si>
  <si>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</si>
  <si>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</si>
  <si>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</si>
  <si>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</si>
  <si>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</si>
  <si>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</si>
  <si>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</si>
  <si>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</si>
  <si>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</si>
  <si>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</si>
  <si>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</si>
  <si>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</si>
  <si>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</si>
  <si>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</si>
  <si>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</si>
  <si>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</si>
  <si>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</si>
  <si>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</si>
  <si>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</si>
  <si>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</si>
  <si>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</si>
  <si>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</si>
  <si>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</si>
  <si>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</si>
  <si>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</si>
  <si>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</si>
  <si>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</si>
  <si>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</si>
  <si>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</si>
  <si>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</si>
  <si>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</si>
  <si>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</si>
  <si>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</si>
  <si>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</si>
  <si>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</si>
  <si>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</si>
  <si>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</si>
  <si>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</si>
  <si>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</si>
  <si>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</si>
  <si>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</si>
  <si>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</si>
  <si>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</si>
  <si>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</si>
  <si>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</si>
  <si>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</si>
  <si>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</si>
  <si>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</si>
  <si>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</si>
  <si>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</si>
  <si>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</si>
  <si>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</si>
  <si>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</si>
  <si>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</si>
  <si>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</si>
  <si>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</si>
  <si>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</si>
  <si>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</si>
  <si>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</si>
  <si>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</si>
  <si>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</si>
  <si>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</si>
  <si>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</si>
  <si>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</si>
  <si>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</si>
  <si>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</si>
  <si>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</si>
  <si>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</si>
  <si>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</si>
  <si>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</si>
  <si>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</si>
  <si>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</si>
  <si>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</si>
  <si>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</si>
  <si>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</si>
  <si>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</si>
  <si>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</si>
  <si>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</si>
  <si>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</si>
  <si>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</si>
  <si>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</si>
  <si>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</si>
  <si>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</si>
  <si>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</si>
  <si>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</si>
  <si>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</si>
  <si>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</si>
  <si>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</si>
  <si>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</si>
  <si>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</si>
  <si>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</si>
  <si>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</si>
  <si>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</si>
  <si>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</si>
  <si>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</si>
  <si>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</si>
  <si>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</si>
  <si>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</si>
  <si>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</si>
  <si>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</si>
  <si>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</si>
  <si>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</si>
  <si>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</si>
  <si>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</si>
  <si>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</si>
  <si>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</si>
  <si>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</si>
  <si>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</si>
  <si>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</si>
  <si>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</si>
  <si>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</si>
  <si>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</si>
  <si>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</si>
  <si>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</si>
  <si>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</si>
  <si>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</si>
  <si>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</si>
  <si>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</si>
  <si>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</si>
  <si>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</si>
  <si>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</si>
  <si>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</si>
  <si>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</si>
  <si>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</si>
  <si>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</si>
  <si>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</si>
  <si>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</si>
  <si>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</si>
  <si>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</si>
  <si>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</si>
  <si>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</si>
  <si>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</si>
  <si>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</si>
  <si>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</si>
  <si>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</si>
  <si>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</si>
  <si>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</si>
  <si>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</si>
  <si>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</si>
  <si>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</si>
  <si>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</si>
  <si>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</si>
  <si>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</si>
  <si>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</si>
  <si>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</si>
  <si>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</si>
  <si>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</si>
  <si>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</si>
  <si>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</si>
  <si>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</si>
  <si>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</si>
  <si>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</si>
  <si>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</si>
  <si>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</si>
  <si>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</si>
  <si>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</si>
  <si>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</si>
  <si>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</si>
  <si>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</si>
  <si>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</si>
  <si>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</si>
  <si>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</si>
  <si>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</si>
  <si>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</si>
  <si>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</si>
  <si>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</si>
  <si>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</si>
  <si>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</si>
  <si>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</si>
  <si>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</si>
  <si>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</si>
  <si>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</si>
  <si>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</si>
  <si>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</si>
  <si>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</si>
  <si>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</si>
  <si>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</si>
  <si>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</si>
  <si>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</si>
  <si>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</si>
  <si>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</si>
  <si>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</si>
  <si>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</si>
  <si>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</si>
  <si>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</si>
  <si>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</si>
  <si>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</si>
  <si>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</si>
  <si>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</si>
  <si>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</si>
  <si>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</si>
  <si>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</si>
  <si>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</si>
  <si>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</si>
  <si>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</si>
  <si>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</si>
  <si>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</si>
  <si>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</si>
  <si>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</si>
  <si>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</si>
  <si>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</si>
  <si>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</si>
  <si>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</si>
  <si>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</si>
  <si>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</si>
  <si>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</si>
  <si>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</si>
  <si>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</si>
  <si>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</si>
  <si>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</si>
  <si>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</si>
  <si>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</si>
  <si>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</si>
  <si>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</si>
  <si>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</si>
  <si>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</si>
  <si>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</si>
  <si>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</si>
  <si>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</si>
  <si>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</si>
  <si>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</si>
  <si>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</si>
  <si>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</si>
  <si>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</si>
  <si>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</si>
  <si>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</si>
  <si>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</si>
  <si>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</si>
  <si>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</si>
  <si>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</si>
  <si>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</si>
  <si>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</si>
  <si>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</si>
  <si>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</si>
  <si>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</si>
  <si>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</si>
  <si>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</si>
  <si>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</si>
  <si>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</si>
  <si>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</si>
  <si>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</si>
  <si>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</si>
  <si>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</si>
  <si>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</si>
  <si>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</si>
  <si>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</si>
  <si>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</si>
  <si>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</si>
  <si>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</si>
  <si>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</si>
  <si>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</si>
  <si>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</si>
  <si>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</si>
  <si>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</si>
  <si>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</si>
  <si>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</si>
  <si>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</si>
  <si>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</si>
  <si>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</si>
  <si>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</si>
  <si>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</si>
  <si>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</si>
  <si>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</si>
  <si>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</si>
  <si>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</si>
  <si>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</si>
  <si>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</si>
  <si>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</si>
  <si>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</si>
  <si>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</si>
  <si>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</si>
  <si>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</si>
  <si>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</si>
  <si>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</si>
  <si>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</si>
  <si>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</si>
  <si>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</si>
  <si>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</si>
  <si>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</si>
  <si>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</si>
  <si>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</si>
  <si>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</si>
  <si>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</si>
  <si>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</si>
  <si>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</si>
  <si>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</si>
  <si>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</si>
  <si>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</si>
  <si>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</si>
  <si>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</si>
  <si>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</si>
  <si>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</si>
  <si>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</si>
  <si>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</si>
  <si>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</si>
  <si>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</si>
  <si>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</si>
  <si>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</si>
  <si>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</si>
  <si>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</si>
  <si>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</si>
  <si>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</si>
  <si>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</si>
  <si>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</si>
  <si>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</si>
  <si>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</si>
  <si>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</si>
  <si>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</si>
  <si>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</si>
  <si>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</si>
  <si>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</si>
  <si>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</si>
  <si>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</si>
  <si>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</si>
  <si>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</si>
  <si>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</si>
  <si>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</si>
  <si>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</si>
  <si>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</si>
  <si>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</si>
  <si>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</si>
  <si>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</si>
  <si>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</si>
  <si>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</si>
  <si>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</si>
  <si>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</si>
  <si>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</si>
  <si>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</si>
  <si>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</si>
  <si>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</si>
  <si>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</si>
  <si>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</si>
  <si>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</si>
  <si>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</si>
  <si>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</si>
  <si>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</si>
  <si>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</si>
  <si>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</si>
  <si>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</si>
  <si>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</si>
  <si>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</si>
  <si>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</si>
  <si>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</si>
  <si>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</si>
  <si>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</si>
  <si>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</si>
  <si>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</si>
  <si>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</si>
  <si>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</si>
  <si>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</si>
  <si>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</si>
  <si>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</si>
  <si>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</si>
  <si>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</si>
  <si>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</si>
  <si>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</si>
  <si>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</si>
  <si>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</si>
  <si>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</si>
  <si>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</si>
  <si>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</si>
  <si>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</si>
  <si>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</si>
  <si>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</si>
  <si>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</si>
  <si>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</si>
  <si>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</si>
  <si>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</si>
  <si>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</si>
  <si>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</si>
  <si>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</si>
  <si>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</si>
  <si>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</si>
  <si>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</si>
  <si>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</si>
  <si>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</si>
  <si>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</si>
  <si>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</si>
  <si>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</si>
  <si>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</si>
  <si>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</si>
  <si>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</si>
  <si>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</si>
  <si>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</si>
  <si>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</si>
  <si>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</si>
  <si>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</si>
  <si>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</si>
  <si>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</si>
  <si>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</si>
  <si>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</si>
  <si>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</si>
  <si>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</si>
  <si>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</si>
  <si>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</si>
  <si>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</si>
  <si>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</si>
  <si>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</si>
  <si>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</si>
  <si>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</si>
  <si>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</si>
  <si>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</si>
  <si>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</si>
  <si>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</si>
  <si>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</si>
  <si>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</si>
  <si>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</si>
  <si>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</si>
  <si>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</si>
  <si>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</si>
  <si>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</si>
  <si>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</si>
  <si>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</si>
  <si>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</si>
  <si>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</si>
  <si>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</si>
  <si>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</si>
  <si>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</si>
  <si>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</si>
  <si>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</si>
  <si>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</si>
  <si>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</si>
  <si>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</si>
  <si>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</si>
  <si>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</si>
  <si>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</si>
  <si>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</si>
  <si>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</si>
  <si>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</si>
  <si>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</si>
  <si>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</si>
  <si>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</si>
  <si>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</si>
  <si>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</si>
  <si>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</si>
  <si>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</si>
  <si>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</si>
  <si>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</si>
  <si>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</si>
  <si>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</si>
  <si>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</si>
  <si>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</si>
  <si>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</si>
  <si>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</si>
  <si>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</si>
  <si>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</si>
  <si>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</si>
  <si>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</si>
  <si>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</si>
  <si>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</si>
  <si>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</si>
  <si>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</si>
  <si>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</si>
  <si>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</si>
  <si>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</si>
  <si>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</si>
  <si>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</si>
  <si>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</si>
  <si>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</si>
  <si>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</si>
  <si>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</si>
  <si>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</si>
  <si>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</si>
  <si>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</si>
  <si>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</si>
  <si>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</si>
  <si>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</si>
  <si>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</si>
  <si>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</si>
  <si>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</si>
  <si>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</si>
  <si>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</si>
  <si>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</si>
  <si>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</si>
  <si>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</si>
  <si>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</si>
  <si>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</si>
  <si>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</si>
  <si>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</si>
  <si>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</si>
  <si>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</si>
  <si>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</si>
  <si>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</si>
  <si>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</si>
  <si>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</si>
  <si>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</si>
  <si>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</si>
  <si>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</si>
  <si>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</si>
  <si>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</si>
  <si>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</si>
  <si>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</si>
  <si>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</si>
  <si>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</si>
  <si>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</si>
  <si>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</si>
  <si>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</si>
  <si>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</si>
  <si>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</si>
  <si>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</si>
  <si>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</si>
  <si>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</si>
  <si>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</si>
  <si>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</si>
  <si>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</si>
  <si>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</si>
  <si>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</si>
  <si>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</si>
  <si>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</si>
  <si>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</si>
  <si>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</si>
  <si>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</si>
  <si>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</si>
  <si>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</si>
  <si>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</si>
  <si>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</si>
  <si>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</si>
  <si>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</si>
  <si>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</si>
  <si>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</si>
  <si>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</si>
  <si>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</si>
  <si>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</si>
  <si>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</si>
  <si>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</si>
  <si>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</si>
  <si>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</si>
  <si>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</si>
  <si>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</si>
  <si>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</si>
  <si>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</si>
  <si>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</si>
  <si>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</si>
  <si>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</si>
  <si>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</si>
  <si>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</si>
  <si>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</si>
  <si>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</si>
  <si>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</si>
  <si>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</si>
  <si>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</si>
  <si>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</si>
  <si>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</si>
  <si>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</si>
  <si>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</si>
  <si>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</si>
  <si>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</si>
  <si>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</si>
  <si>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</si>
  <si>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</si>
  <si>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</si>
  <si>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</si>
  <si>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</si>
  <si>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</si>
  <si>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</si>
  <si>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</si>
  <si>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</si>
  <si>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</si>
  <si>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</si>
  <si>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</si>
  <si>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</si>
  <si>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</si>
  <si>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</si>
  <si>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</si>
  <si>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</si>
  <si>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</si>
  <si>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</si>
  <si>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</si>
  <si>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</si>
  <si>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</si>
  <si>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</si>
  <si>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</si>
  <si>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</si>
  <si>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</si>
  <si>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</si>
  <si>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</si>
  <si>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</si>
  <si>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</si>
  <si>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</si>
  <si>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</si>
  <si>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</si>
  <si>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</si>
  <si>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</si>
  <si>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</si>
  <si>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</si>
  <si>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</si>
  <si>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</si>
  <si>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</si>
  <si>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</si>
  <si>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</si>
  <si>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</si>
  <si>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</si>
  <si>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</si>
  <si>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</si>
  <si>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</si>
  <si>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</si>
  <si>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</si>
  <si>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</si>
  <si>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</si>
  <si>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</si>
  <si>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</si>
  <si>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</si>
  <si>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</si>
  <si>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</si>
  <si>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</si>
  <si>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</si>
  <si>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</si>
  <si>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</si>
  <si>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</si>
  <si>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</si>
  <si>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</si>
  <si>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</si>
  <si>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</si>
  <si>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</si>
  <si>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</si>
  <si>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</si>
  <si>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</si>
  <si>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</si>
  <si>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</si>
  <si>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</si>
  <si>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</si>
  <si>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</si>
  <si>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</si>
  <si>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</si>
  <si>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</si>
  <si>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</si>
  <si>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</si>
  <si>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</si>
  <si>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</si>
  <si>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</si>
  <si>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</si>
  <si>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</si>
  <si>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</si>
  <si>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</si>
  <si>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</si>
  <si>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</si>
  <si>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</si>
  <si>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</si>
  <si>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</si>
  <si>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</si>
  <si>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</si>
  <si>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</si>
  <si>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</si>
  <si>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</si>
  <si>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</si>
  <si>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</si>
  <si>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</si>
  <si>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</si>
  <si>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</si>
  <si>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</si>
  <si>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</si>
  <si>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</si>
  <si>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</si>
  <si>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</si>
  <si>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</si>
  <si>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</si>
  <si>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</si>
  <si>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</si>
  <si>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</si>
  <si>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</si>
  <si>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</si>
  <si>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</si>
  <si>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</si>
  <si>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</si>
  <si>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</si>
  <si>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</si>
  <si>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</si>
  <si>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</si>
  <si>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</si>
  <si>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</si>
  <si>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</si>
  <si>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</si>
  <si>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</si>
  <si>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</si>
  <si>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</si>
  <si>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</si>
  <si>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</si>
  <si>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</si>
  <si>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</si>
  <si>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</si>
  <si>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</si>
  <si>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</si>
  <si>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</si>
  <si>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</si>
  <si>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</si>
  <si>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</si>
  <si>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</si>
  <si>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</si>
  <si>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</si>
  <si>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</si>
  <si>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</si>
  <si>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</si>
  <si>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</si>
  <si>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</si>
  <si>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</si>
  <si>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</si>
  <si>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</si>
  <si>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</si>
  <si>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</si>
  <si>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</si>
  <si>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</si>
  <si>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</si>
  <si>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</si>
  <si>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</si>
  <si>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</si>
  <si>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</si>
  <si>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</si>
  <si>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</si>
  <si>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</si>
  <si>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</si>
  <si>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</si>
  <si>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</si>
  <si>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</si>
  <si>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</si>
  <si>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</si>
  <si>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</si>
  <si>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</si>
  <si>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</si>
  <si>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</si>
  <si>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</si>
  <si>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</si>
  <si>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</si>
  <si>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</si>
  <si>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</si>
  <si>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</si>
  <si>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</si>
  <si>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</si>
  <si>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</si>
  <si>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</si>
  <si>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</si>
  <si>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</si>
  <si>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</si>
  <si>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</si>
  <si>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</si>
  <si>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</si>
  <si>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</si>
  <si>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</si>
  <si>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</si>
  <si>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</si>
  <si>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</si>
  <si>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</si>
  <si>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</si>
  <si>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</si>
  <si>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</si>
  <si>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</si>
  <si>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</si>
  <si>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</si>
  <si>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</si>
  <si>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</si>
  <si>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</si>
  <si>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</si>
  <si>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</si>
  <si>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</si>
  <si>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</si>
  <si>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</si>
  <si>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</si>
  <si>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</si>
  <si>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</si>
  <si>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</si>
  <si>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</si>
  <si>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</si>
  <si>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</si>
  <si>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</si>
  <si>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</si>
  <si>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</si>
  <si>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</si>
  <si>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</si>
  <si>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</si>
  <si>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</si>
  <si>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</si>
  <si>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</si>
  <si>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</si>
  <si>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</si>
  <si>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</si>
  <si>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</si>
  <si>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</si>
  <si>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</si>
  <si>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</si>
  <si>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</si>
  <si>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</si>
  <si>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</si>
  <si>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</si>
  <si>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</si>
  <si>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</si>
  <si>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</si>
  <si>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</si>
  <si>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</si>
  <si>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</si>
  <si>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</si>
  <si>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</si>
  <si>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</si>
  <si>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</si>
  <si>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</si>
  <si>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</si>
  <si>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</si>
  <si>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</si>
  <si>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</si>
  <si>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</si>
  <si>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</si>
  <si>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</si>
  <si>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</si>
  <si>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</si>
  <si>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</si>
  <si>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</si>
  <si>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</si>
  <si>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</si>
  <si>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</si>
  <si>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</si>
  <si>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</si>
  <si>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</si>
  <si>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</si>
  <si>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</si>
  <si>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</si>
  <si>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</si>
  <si>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</si>
  <si>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</si>
  <si>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</si>
  <si>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</si>
  <si>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</si>
  <si>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</si>
  <si>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</si>
  <si>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</si>
  <si>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</si>
  <si>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</si>
  <si>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</si>
  <si>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</si>
  <si>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</si>
  <si>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</si>
  <si>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</si>
  <si>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</si>
  <si>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</si>
  <si>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</si>
  <si>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</si>
  <si>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</si>
  <si>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</si>
  <si>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</si>
  <si>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</si>
  <si>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</si>
  <si>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</si>
  <si>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</si>
  <si>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</si>
  <si>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</si>
  <si>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</si>
  <si>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</si>
  <si>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</si>
  <si>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</si>
  <si>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</si>
  <si>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</si>
  <si>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</si>
  <si>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</si>
  <si>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</si>
  <si>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</si>
  <si>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</si>
  <si>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</si>
  <si>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</si>
  <si>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</si>
  <si>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</si>
  <si>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</si>
  <si>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</si>
  <si>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</si>
  <si>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</si>
  <si>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</si>
  <si>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</si>
  <si>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</si>
  <si>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</si>
  <si>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</si>
  <si>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</si>
  <si>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</si>
  <si>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</si>
  <si>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</si>
  <si>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</si>
  <si>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</si>
  <si>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</si>
  <si>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</si>
  <si>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</si>
  <si>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</si>
  <si>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</si>
  <si>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</si>
  <si>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</si>
  <si>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</si>
  <si>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</si>
  <si>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</si>
  <si>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</si>
  <si>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</si>
  <si>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</si>
  <si>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</si>
  <si>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</si>
  <si>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</si>
  <si>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</si>
  <si>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</si>
  <si>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</si>
  <si>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</si>
  <si>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</si>
  <si>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</si>
  <si>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</si>
  <si>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</si>
  <si>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</si>
  <si>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</si>
  <si>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</si>
  <si>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</si>
  <si>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</si>
  <si>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</si>
  <si>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</si>
  <si>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</si>
  <si>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</si>
  <si>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</si>
  <si>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</si>
  <si>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</si>
  <si>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</si>
  <si>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</si>
  <si>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</si>
  <si>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</si>
  <si>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</si>
  <si>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</si>
  <si>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</si>
  <si>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</si>
  <si>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</si>
  <si>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</si>
  <si>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</si>
  <si>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</si>
  <si>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</si>
  <si>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</si>
  <si>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</si>
  <si>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</si>
  <si>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</si>
  <si>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</si>
  <si>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</si>
  <si>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</si>
  <si>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</si>
  <si>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</si>
  <si>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</si>
  <si>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</si>
  <si>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</si>
  <si>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</si>
  <si>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</si>
  <si>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</si>
  <si>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</si>
  <si>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</si>
  <si>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</si>
  <si>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</si>
  <si>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</si>
  <si>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</si>
  <si>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</si>
  <si>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</si>
  <si>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</si>
  <si>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</si>
  <si>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</si>
  <si>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</si>
  <si>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</si>
  <si>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</si>
  <si>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</si>
  <si>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</si>
  <si>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</si>
  <si>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</si>
  <si>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</si>
  <si>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</si>
  <si>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</si>
  <si>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</si>
  <si>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</si>
  <si>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</si>
  <si>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</si>
  <si>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</si>
  <si>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</si>
  <si>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</si>
  <si>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</si>
  <si>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</si>
  <si>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</si>
  <si>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</si>
  <si>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</si>
  <si>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</si>
  <si>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</si>
  <si>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</si>
  <si>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</si>
  <si>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</si>
  <si>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</si>
  <si>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</si>
  <si>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</si>
  <si>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</si>
  <si>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</si>
  <si>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</si>
  <si>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</si>
  <si>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</si>
  <si>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</si>
  <si>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</si>
  <si>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</si>
  <si>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</si>
  <si>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</si>
  <si>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</si>
  <si>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</si>
  <si>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</si>
  <si>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</si>
  <si>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</si>
  <si>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</si>
  <si>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</si>
  <si>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</si>
  <si>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</si>
  <si>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</si>
  <si>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</si>
  <si>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</si>
  <si>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</si>
  <si>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</si>
  <si>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</si>
  <si>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</si>
  <si>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</si>
  <si>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</si>
  <si>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</si>
  <si>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</si>
  <si>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</si>
  <si>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</si>
  <si>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</si>
  <si>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</si>
  <si>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</si>
  <si>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</si>
  <si>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</si>
  <si>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</si>
  <si>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</si>
  <si>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</si>
  <si>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</si>
  <si>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</si>
  <si>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</si>
  <si>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</si>
  <si>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</si>
  <si>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</si>
  <si>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</si>
  <si>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</si>
  <si>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</si>
  <si>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</si>
  <si>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</si>
  <si>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</si>
  <si>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</si>
  <si>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</si>
  <si>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</si>
  <si>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</si>
  <si>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</si>
  <si>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</si>
  <si>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</si>
  <si>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</si>
  <si>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</si>
  <si>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</si>
  <si>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</si>
  <si>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</si>
  <si>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</si>
  <si>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</si>
  <si>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</si>
  <si>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</si>
  <si>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</si>
  <si>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</si>
  <si>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</si>
  <si>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</si>
  <si>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</si>
  <si>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</si>
  <si>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</si>
  <si>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</si>
  <si>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</si>
  <si>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</si>
  <si>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</si>
  <si>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</si>
  <si>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</si>
  <si>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</si>
  <si>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</si>
  <si>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</si>
  <si>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</si>
  <si>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</si>
  <si>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</si>
  <si>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</si>
  <si>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</si>
  <si>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</si>
  <si>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</si>
  <si>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</si>
  <si>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</si>
  <si>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</si>
  <si>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</si>
  <si>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</si>
  <si>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</si>
  <si>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</si>
  <si>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</si>
  <si>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</si>
  <si>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</si>
  <si>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</si>
  <si>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</si>
  <si>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</si>
  <si>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</si>
  <si>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</si>
  <si>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</si>
  <si>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</si>
  <si>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</si>
  <si>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</si>
  <si>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</si>
  <si>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</si>
  <si>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</si>
  <si>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</si>
  <si>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</si>
  <si>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</si>
  <si>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</si>
  <si>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</si>
  <si>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</si>
  <si>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</si>
  <si>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</si>
  <si>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</si>
  <si>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</si>
  <si>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</si>
  <si>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</si>
  <si>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</si>
  <si>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</si>
  <si>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</si>
  <si>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</si>
  <si>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</si>
  <si>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</si>
  <si>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</si>
  <si>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</si>
  <si>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</si>
  <si>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</si>
  <si>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</si>
  <si>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</si>
  <si>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</si>
  <si>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</si>
  <si>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</si>
  <si>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</si>
  <si>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</si>
  <si>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</si>
  <si>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</si>
  <si>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</si>
  <si>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</si>
  <si>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</si>
  <si>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</si>
  <si>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</si>
  <si>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</si>
  <si>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</si>
  <si>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</si>
  <si>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</si>
  <si>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</si>
  <si>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</si>
  <si>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</si>
  <si>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</si>
  <si>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</si>
  <si>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</si>
  <si>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</si>
  <si>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</si>
  <si>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</si>
  <si>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</si>
  <si>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</si>
  <si>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</si>
  <si>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</si>
  <si>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</si>
  <si>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</si>
  <si>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</si>
  <si>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</si>
  <si>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</si>
  <si>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</si>
  <si>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</si>
  <si>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</si>
  <si>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</si>
  <si>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</si>
  <si>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</si>
  <si>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</si>
  <si>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</si>
  <si>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</si>
  <si>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</si>
  <si>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</si>
  <si>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</si>
  <si>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</si>
  <si>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</si>
  <si>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</si>
  <si>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</si>
  <si>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</si>
  <si>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</si>
  <si>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</si>
  <si>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</si>
  <si>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</si>
  <si>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</si>
  <si>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</si>
  <si>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</si>
  <si>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</si>
  <si>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</si>
  <si>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</si>
  <si>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</si>
  <si>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</si>
  <si>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</si>
  <si>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</si>
  <si>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</si>
  <si>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</si>
  <si>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</si>
  <si>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</si>
  <si>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</si>
  <si>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</si>
  <si>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</si>
  <si>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</si>
  <si>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</si>
  <si>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</si>
  <si>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</si>
  <si>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</si>
  <si>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</si>
  <si>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</si>
  <si>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</si>
  <si>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</si>
  <si>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</si>
  <si>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</si>
  <si>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</si>
  <si>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</si>
  <si>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</si>
  <si>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</si>
  <si>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</si>
  <si>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</si>
  <si>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</si>
  <si>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</si>
  <si>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</si>
  <si>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</si>
  <si>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</si>
  <si>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</si>
  <si>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</si>
  <si>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</si>
  <si>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</si>
  <si>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</si>
  <si>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</si>
  <si>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</si>
  <si>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</si>
  <si>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</si>
  <si>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</si>
  <si>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</si>
  <si>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</si>
  <si>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</si>
  <si>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</si>
  <si>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</si>
  <si>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</si>
  <si>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</si>
  <si>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</si>
  <si>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</si>
  <si>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</si>
  <si>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</si>
  <si>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</si>
  <si>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</si>
  <si>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</si>
  <si>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</si>
  <si>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</si>
  <si>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</si>
  <si>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</si>
  <si>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</si>
  <si>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</si>
  <si>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</si>
  <si>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</si>
  <si>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</si>
  <si>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</si>
  <si>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</si>
  <si>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</si>
  <si>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</si>
  <si>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</si>
  <si>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</si>
  <si>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</si>
  <si>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</si>
  <si>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</si>
  <si>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</si>
  <si>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</si>
  <si>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</si>
  <si>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</si>
  <si>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</si>
  <si>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</si>
  <si>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</si>
  <si>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</si>
  <si>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</si>
  <si>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</si>
  <si>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</si>
  <si>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</si>
  <si>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</si>
  <si>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</si>
  <si>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</si>
  <si>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</si>
  <si>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</si>
  <si>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</si>
  <si>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</si>
  <si>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</si>
  <si>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</si>
  <si>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</si>
  <si>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</si>
  <si>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</si>
  <si>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</si>
  <si>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</si>
  <si>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</si>
  <si>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</si>
  <si>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</si>
  <si>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</si>
  <si>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</si>
  <si>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</si>
  <si>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</si>
  <si>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</si>
  <si>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</si>
  <si>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</si>
  <si>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</si>
  <si>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</si>
  <si>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</si>
  <si>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</si>
  <si>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</si>
  <si>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</si>
  <si>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</si>
  <si>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</si>
  <si>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</si>
  <si>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</si>
  <si>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</si>
  <si>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</si>
  <si>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</si>
  <si>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</si>
  <si>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</si>
  <si>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</si>
  <si>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</si>
  <si>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</si>
  <si>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</si>
  <si>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</si>
  <si>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</si>
  <si>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</si>
  <si>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</si>
  <si>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</si>
  <si>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</si>
  <si>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</si>
  <si>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</si>
  <si>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</si>
  <si>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</si>
  <si>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</si>
  <si>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</si>
  <si>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</si>
  <si>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</si>
  <si>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</si>
  <si>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</si>
  <si>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</si>
  <si>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</si>
  <si>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</si>
  <si>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</si>
  <si>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</si>
  <si>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</si>
  <si>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</si>
  <si>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</si>
  <si>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</si>
  <si>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</si>
  <si>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</si>
  <si>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</si>
  <si>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</si>
  <si>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</si>
  <si>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</si>
  <si>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</si>
  <si>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</si>
  <si>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</si>
  <si>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</si>
  <si>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</si>
  <si>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</si>
  <si>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</si>
  <si>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</si>
  <si>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</si>
  <si>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</si>
  <si>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</si>
  <si>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</si>
  <si>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</si>
  <si>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</si>
  <si>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</si>
  <si>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</si>
  <si>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</si>
  <si>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</si>
  <si>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</si>
  <si>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</si>
  <si>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</si>
  <si>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</si>
  <si>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</si>
  <si>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</si>
  <si>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</si>
  <si>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</si>
  <si>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</si>
  <si>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</si>
  <si>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</si>
  <si>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</si>
  <si>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</si>
  <si>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</si>
  <si>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</si>
  <si>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</si>
  <si>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</si>
  <si>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</si>
  <si>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</si>
  <si>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</si>
  <si>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</si>
  <si>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</si>
  <si>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</si>
  <si>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</si>
  <si>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</si>
  <si>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</si>
  <si>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</si>
  <si>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</si>
  <si>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</si>
  <si>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</si>
  <si>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</si>
  <si>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</si>
  <si>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</si>
  <si>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</si>
  <si>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</si>
  <si>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</si>
  <si>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</si>
  <si>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</si>
  <si>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</si>
  <si>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</si>
  <si>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</si>
  <si>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</si>
  <si>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</si>
  <si>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</si>
  <si>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</si>
  <si>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</si>
  <si>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</si>
  <si>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</si>
  <si>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</si>
  <si>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</si>
  <si>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</si>
  <si>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</si>
  <si>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</si>
  <si>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</si>
  <si>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</si>
  <si>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</si>
  <si>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</si>
  <si>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</si>
  <si>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</si>
  <si>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</si>
  <si>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</si>
  <si>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</si>
  <si>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</si>
  <si>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</si>
  <si>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</si>
  <si>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</si>
  <si>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</si>
  <si>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</si>
  <si>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</si>
  <si>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</si>
  <si>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</si>
  <si>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</si>
  <si>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</si>
  <si>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</si>
  <si>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</si>
  <si>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</si>
  <si>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</si>
  <si>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</si>
  <si>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</si>
  <si>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</si>
  <si>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</si>
  <si>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</si>
  <si>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</si>
  <si>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</si>
  <si>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</si>
  <si>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</si>
  <si>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</si>
  <si>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</si>
  <si>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</si>
  <si>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</si>
  <si>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</si>
  <si>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</si>
  <si>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</si>
  <si>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</si>
  <si>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</si>
  <si>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</si>
  <si>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</si>
  <si>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</si>
  <si>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</si>
  <si>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</si>
  <si>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</si>
  <si>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</si>
  <si>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</si>
  <si>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</si>
  <si>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</si>
  <si>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</si>
  <si>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</si>
  <si>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</si>
  <si>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</si>
  <si>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</si>
  <si>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</si>
  <si>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</si>
  <si>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</si>
  <si>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</si>
  <si>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</si>
  <si>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</si>
  <si>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</si>
  <si>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</si>
  <si>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</si>
  <si>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</si>
  <si>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</si>
  <si>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</si>
  <si>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</si>
  <si>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</si>
  <si>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</si>
  <si>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</si>
  <si>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</si>
  <si>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</si>
  <si>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</si>
  <si>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</si>
  <si>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</si>
  <si>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</si>
  <si>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</si>
  <si>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</si>
  <si>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</si>
  <si>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</si>
  <si>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</si>
  <si>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</si>
  <si>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</si>
  <si>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</si>
  <si>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</si>
  <si>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</si>
  <si>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</si>
  <si>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</si>
  <si>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</si>
  <si>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</si>
  <si>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</si>
  <si>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</si>
  <si>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</si>
  <si>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</si>
  <si>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</si>
  <si>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</si>
  <si>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</si>
  <si>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</si>
  <si>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</si>
  <si>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</si>
  <si>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</si>
  <si>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</si>
  <si>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</si>
  <si>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</si>
  <si>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</si>
  <si>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</si>
  <si>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</si>
  <si>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</si>
  <si>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</si>
  <si>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</si>
  <si>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</si>
  <si>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</si>
  <si>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</si>
  <si>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</si>
  <si>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</si>
  <si>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</si>
  <si>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</si>
  <si>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</si>
  <si>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</si>
  <si>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</si>
  <si>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</si>
  <si>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</si>
  <si>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</si>
  <si>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</si>
  <si>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</si>
  <si>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</si>
  <si>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</si>
  <si>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</si>
  <si>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</si>
  <si>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</si>
  <si>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</si>
  <si>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</si>
  <si>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</si>
  <si>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</si>
  <si>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</si>
  <si>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</si>
  <si>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</si>
  <si>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</si>
  <si>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</si>
  <si>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</si>
  <si>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</si>
  <si>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</si>
  <si>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</si>
  <si>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</si>
  <si>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</si>
  <si>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</si>
  <si>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</si>
  <si>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</si>
  <si>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</si>
  <si>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</si>
  <si>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</si>
  <si>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</si>
  <si>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</si>
  <si>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</si>
  <si>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</si>
  <si>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</si>
  <si>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</si>
  <si>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</si>
  <si>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</si>
  <si>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</si>
  <si>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</si>
  <si>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</si>
  <si>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</si>
  <si>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</si>
  <si>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</si>
  <si>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</si>
  <si>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</si>
  <si>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</si>
  <si>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</si>
  <si>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</si>
  <si>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</si>
  <si>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</si>
  <si>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</si>
  <si>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</si>
  <si>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</si>
  <si>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</si>
  <si>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</si>
  <si>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</si>
  <si>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</si>
  <si>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</si>
  <si>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</si>
  <si>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</si>
  <si>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</si>
  <si>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</si>
  <si>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</si>
  <si>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</si>
  <si>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</si>
  <si>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</si>
  <si>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</si>
  <si>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</si>
  <si>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</si>
  <si>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</si>
  <si>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</si>
  <si>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</si>
  <si>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</si>
  <si>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</si>
  <si>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</si>
  <si>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</si>
  <si>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</si>
  <si>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</si>
  <si>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</si>
  <si>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</si>
  <si>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</si>
  <si>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</si>
  <si>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</si>
  <si>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</si>
  <si>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</si>
  <si>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</si>
  <si>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</si>
  <si>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</si>
  <si>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</si>
  <si>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</si>
  <si>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</si>
  <si>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</si>
  <si>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</si>
  <si>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</si>
  <si>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</si>
  <si>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</si>
  <si>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</si>
  <si>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</si>
  <si>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</si>
  <si>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</si>
  <si>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</si>
  <si>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</si>
  <si>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</si>
  <si>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</si>
  <si>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</si>
  <si>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</si>
  <si>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</si>
  <si>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</si>
  <si>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</si>
  <si>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</si>
  <si>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</si>
  <si>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</si>
  <si>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</si>
  <si>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</si>
  <si>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</si>
  <si>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</si>
  <si>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</si>
  <si>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</si>
  <si>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</si>
  <si>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</si>
  <si>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</si>
  <si>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</si>
  <si>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</si>
  <si>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</si>
  <si>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</si>
  <si>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</si>
  <si>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</si>
  <si>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</si>
  <si>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</si>
  <si>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</si>
  <si>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</si>
  <si>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</si>
  <si>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</si>
  <si>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</si>
  <si>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</si>
  <si>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</si>
  <si>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</si>
  <si>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</si>
  <si>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</si>
  <si>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</si>
  <si>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</si>
  <si>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</si>
  <si>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</si>
  <si>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</si>
  <si>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</si>
  <si>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</si>
  <si>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</si>
  <si>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</si>
  <si>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</si>
  <si>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</si>
  <si>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</si>
  <si>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</si>
  <si>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</si>
  <si>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</si>
  <si>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</si>
  <si>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</si>
  <si>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</si>
  <si>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</si>
  <si>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</si>
  <si>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</si>
  <si>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</si>
  <si>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</si>
  <si>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</si>
  <si>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</si>
  <si>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</si>
  <si>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</si>
  <si>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</si>
  <si>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</si>
  <si>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</si>
  <si>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</si>
  <si>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</si>
  <si>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</si>
  <si>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</si>
  <si>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</si>
  <si>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</si>
  <si>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</si>
  <si>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</si>
  <si>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</si>
  <si>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</si>
  <si>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</si>
  <si>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</si>
  <si>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</si>
  <si>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</si>
  <si>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</si>
  <si>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</si>
  <si>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</si>
  <si>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</si>
  <si>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</si>
  <si>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</si>
  <si>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</si>
  <si>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</si>
  <si>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</si>
  <si>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</si>
  <si>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</si>
  <si>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</si>
  <si>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</si>
  <si>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</si>
  <si>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</si>
  <si>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</si>
  <si>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</si>
  <si>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</si>
  <si>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</si>
  <si>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</si>
  <si>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</si>
  <si>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</si>
  <si>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</si>
  <si>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</si>
  <si>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</si>
  <si>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</si>
  <si>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</si>
  <si>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</si>
  <si>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</si>
  <si>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</si>
  <si>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</si>
  <si>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</si>
  <si>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</si>
  <si>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</si>
  <si>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</si>
  <si>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</si>
  <si>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</si>
  <si>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</si>
  <si>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</si>
  <si>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</si>
  <si>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</si>
  <si>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</si>
  <si>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</si>
  <si>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</si>
  <si>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</si>
  <si>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</si>
  <si>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</si>
  <si>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</si>
  <si>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</si>
  <si>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</si>
  <si>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</si>
  <si>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</si>
  <si>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</si>
  <si>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</si>
  <si>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</si>
  <si>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</si>
  <si>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</si>
  <si>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</si>
  <si>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</si>
  <si>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</si>
  <si>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</si>
  <si>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</si>
  <si>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</si>
  <si>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</si>
  <si>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</si>
  <si>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</si>
  <si>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</si>
  <si>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</si>
  <si>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</si>
  <si>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</si>
  <si>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</si>
  <si>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</si>
  <si>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</si>
  <si>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</si>
  <si>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</si>
  <si>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</si>
  <si>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</si>
  <si>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</si>
  <si>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</si>
  <si>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</si>
  <si>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</si>
  <si>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</si>
  <si>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</si>
  <si>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</si>
  <si>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</si>
  <si>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</si>
  <si>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</si>
  <si>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</si>
  <si>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</si>
  <si>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</si>
  <si>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</si>
  <si>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</si>
  <si>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</si>
  <si>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</si>
  <si>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</si>
  <si>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</si>
  <si>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</si>
  <si>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</si>
  <si>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</si>
  <si>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</si>
  <si>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</si>
  <si>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</si>
  <si>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</si>
  <si>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</si>
  <si>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</si>
  <si>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</si>
  <si>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</si>
  <si>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</si>
  <si>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</si>
  <si>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</si>
  <si>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</si>
  <si>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</si>
  <si>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</si>
  <si>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</si>
  <si>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</si>
  <si>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</si>
  <si>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</si>
  <si>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</si>
  <si>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</si>
  <si>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</si>
  <si>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</si>
  <si>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</si>
  <si>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</si>
  <si>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</si>
  <si>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</si>
  <si>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</si>
  <si>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</si>
  <si>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</si>
  <si>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</si>
  <si>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</si>
  <si>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</si>
  <si>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</si>
  <si>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</si>
  <si>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</si>
  <si>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</si>
  <si>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</si>
  <si>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</si>
  <si>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</si>
  <si>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</si>
  <si>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</si>
  <si>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</si>
  <si>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</si>
  <si>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</si>
  <si>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</si>
  <si>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</si>
  <si>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</si>
  <si>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</si>
  <si>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</si>
  <si>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</si>
  <si>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</si>
  <si>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</si>
  <si>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</si>
  <si>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</si>
  <si>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</si>
  <si>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</si>
  <si>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</si>
  <si>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</si>
  <si>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</si>
  <si>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</si>
  <si>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</si>
  <si>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</si>
  <si>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</si>
  <si>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</si>
  <si>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</si>
  <si>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</si>
  <si>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</si>
  <si>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</si>
  <si>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</si>
  <si>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</si>
  <si>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</si>
  <si>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</si>
  <si>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</si>
  <si>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</si>
  <si>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</si>
  <si>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</si>
  <si>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</si>
  <si>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</si>
  <si>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</si>
  <si>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</si>
  <si>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</si>
  <si>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</si>
  <si>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</si>
  <si>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</si>
  <si>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</si>
  <si>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</si>
  <si>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</si>
  <si>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</si>
  <si>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</si>
  <si>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</si>
  <si>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</si>
  <si>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</si>
  <si>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</si>
  <si>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</si>
  <si>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</si>
  <si>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</si>
  <si>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</si>
  <si>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</si>
  <si>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</si>
  <si>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</si>
  <si>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</si>
  <si>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</si>
  <si>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</si>
  <si>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</si>
  <si>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</si>
  <si>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</si>
  <si>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</si>
  <si>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</si>
  <si>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</si>
  <si>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</si>
  <si>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</si>
  <si>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</si>
  <si>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</si>
  <si>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</si>
  <si>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</si>
  <si>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</si>
  <si>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</si>
  <si>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</si>
  <si>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</si>
  <si>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</si>
  <si>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</si>
  <si>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</si>
  <si>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</si>
  <si>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</si>
  <si>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</si>
  <si>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</si>
  <si>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</si>
  <si>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</si>
  <si>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</si>
  <si>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</si>
  <si>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</si>
  <si>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</si>
  <si>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</si>
  <si>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</si>
  <si>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</si>
  <si>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</si>
  <si>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</si>
  <si>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</si>
  <si>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</si>
  <si>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</si>
  <si>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</si>
  <si>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</si>
  <si>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</si>
  <si>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</si>
  <si>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</si>
  <si>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</si>
  <si>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</si>
  <si>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</si>
  <si>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</si>
  <si>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</si>
  <si>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</si>
  <si>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</si>
  <si>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</si>
  <si>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</si>
  <si>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</si>
  <si>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</si>
  <si>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</si>
  <si>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</si>
  <si>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</si>
  <si>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</si>
  <si>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</si>
  <si>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</si>
  <si>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</si>
  <si>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</si>
  <si>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</si>
  <si>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</si>
  <si>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</si>
  <si>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</si>
  <si>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</si>
  <si>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</si>
  <si>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</si>
  <si>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</si>
  <si>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</si>
  <si>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</si>
  <si>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</si>
  <si>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</si>
  <si>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</si>
  <si>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</si>
  <si>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</si>
  <si>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</si>
  <si>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</si>
  <si>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</si>
  <si>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</si>
  <si>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</si>
  <si>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</si>
  <si>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</si>
  <si>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</si>
  <si>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</si>
  <si>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</si>
  <si>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</si>
  <si>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</si>
  <si>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</si>
  <si>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</si>
  <si>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</si>
  <si>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</si>
  <si>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</si>
  <si>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</si>
  <si>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</si>
  <si>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</si>
  <si>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</si>
  <si>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</si>
  <si>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</si>
  <si>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</si>
  <si>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</si>
  <si>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</si>
  <si>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</si>
  <si>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</si>
  <si>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</si>
  <si>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</si>
  <si>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</si>
  <si>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</si>
  <si>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</si>
  <si>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</si>
  <si>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</si>
  <si>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</si>
  <si>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</si>
  <si>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</si>
  <si>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</si>
  <si>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</si>
  <si>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</si>
  <si>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</si>
  <si>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</si>
  <si>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</si>
  <si>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</si>
  <si>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</si>
  <si>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</si>
  <si>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</si>
  <si>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</si>
  <si>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</si>
  <si>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</si>
  <si>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</si>
  <si>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</si>
  <si>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</si>
  <si>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</si>
  <si>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</si>
  <si>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</si>
  <si>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</si>
  <si>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</si>
  <si>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</si>
  <si>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</si>
  <si>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</si>
  <si>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</si>
  <si>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</si>
  <si>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</si>
  <si>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</si>
  <si>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</si>
  <si>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</si>
  <si>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</si>
  <si>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</si>
  <si>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</si>
  <si>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</si>
  <si>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</si>
  <si>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</si>
  <si>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</si>
  <si>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</si>
  <si>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</si>
  <si>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</si>
  <si>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</si>
  <si>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</si>
  <si>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</si>
  <si>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</si>
  <si>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</si>
  <si>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</si>
  <si>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</si>
  <si>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</si>
  <si>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</si>
  <si>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</si>
  <si>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</si>
  <si>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</si>
  <si>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</si>
  <si>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</si>
  <si>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</si>
  <si>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</si>
  <si>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</si>
  <si>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</si>
  <si>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</si>
  <si>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</si>
  <si>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</si>
  <si>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</si>
  <si>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</si>
  <si>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</si>
  <si>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</si>
  <si>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</si>
  <si>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</si>
  <si>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</si>
  <si>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</si>
  <si>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</si>
  <si>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</si>
  <si>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</si>
  <si>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</si>
  <si>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</si>
  <si>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</si>
  <si>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</si>
  <si>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</si>
  <si>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</si>
  <si>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</si>
  <si>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</si>
  <si>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</si>
  <si>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</si>
  <si>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</si>
  <si>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</si>
  <si>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</si>
  <si>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</si>
  <si>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</si>
  <si>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</si>
  <si>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</si>
  <si>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</si>
  <si>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</si>
  <si>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</si>
  <si>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</si>
  <si>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</si>
  <si>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</si>
  <si>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</si>
  <si>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</si>
  <si>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</si>
  <si>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</si>
  <si>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</si>
  <si>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</si>
  <si>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</si>
  <si>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</si>
  <si>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</si>
  <si>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</si>
  <si>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</si>
  <si>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</si>
  <si>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</si>
  <si>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</si>
  <si>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</si>
  <si>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</si>
  <si>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</si>
  <si>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</si>
  <si>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</si>
  <si>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</si>
  <si>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</si>
  <si>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</si>
  <si>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</si>
  <si>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</si>
  <si>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</si>
  <si>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</si>
  <si>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</si>
  <si>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</si>
  <si>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</si>
  <si>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</si>
  <si>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</si>
  <si>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</si>
  <si>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</si>
  <si>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</si>
  <si>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</si>
  <si>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</si>
  <si>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</si>
  <si>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</si>
  <si>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</si>
  <si>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</si>
  <si>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</si>
  <si>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</si>
  <si>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</si>
  <si>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</si>
  <si>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</si>
  <si>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</si>
  <si>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</si>
  <si>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</si>
  <si>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</si>
  <si>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</si>
  <si>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</si>
  <si>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</si>
  <si>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</si>
  <si>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</si>
  <si>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</si>
  <si>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</si>
  <si>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</si>
  <si>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</si>
  <si>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</si>
  <si>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</si>
  <si>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</si>
  <si>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</si>
  <si>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</si>
  <si>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</si>
  <si>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</si>
  <si>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</si>
  <si>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</si>
  <si>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</si>
  <si>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</si>
  <si>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</si>
  <si>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</si>
  <si>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</si>
  <si>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</si>
  <si>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</si>
  <si>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</si>
  <si>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</si>
  <si>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</si>
  <si>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</si>
  <si>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</si>
  <si>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</si>
  <si>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</si>
  <si>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</si>
  <si>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</si>
  <si>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</si>
  <si>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</si>
  <si>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</si>
  <si>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</si>
  <si>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</si>
  <si>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</si>
  <si>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</si>
  <si>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</si>
  <si>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</si>
  <si>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</si>
  <si>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</si>
  <si>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</si>
  <si>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</si>
  <si>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</si>
  <si>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</si>
  <si>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</si>
  <si>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</si>
  <si>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</si>
  <si>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</si>
  <si>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</si>
  <si>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</si>
  <si>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</si>
  <si>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</si>
  <si>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</si>
  <si>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</si>
  <si>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</si>
  <si>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</si>
  <si>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</si>
  <si>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</si>
  <si>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</si>
  <si>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</si>
  <si>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</si>
  <si>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</si>
  <si>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</si>
  <si>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</si>
  <si>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</si>
  <si>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</si>
  <si>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</si>
  <si>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</si>
  <si>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</si>
  <si>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</si>
  <si>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</si>
  <si>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</si>
  <si>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</si>
  <si>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</si>
  <si>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</si>
  <si>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</si>
  <si>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</si>
  <si>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</si>
  <si>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</si>
  <si>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</si>
  <si>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</si>
  <si>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</si>
  <si>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</si>
  <si>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</si>
  <si>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</si>
  <si>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</si>
  <si>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</si>
  <si>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</si>
  <si>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</si>
  <si>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</si>
  <si>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</si>
  <si>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</si>
  <si>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</si>
  <si>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</si>
  <si>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</si>
  <si>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</si>
  <si>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</si>
  <si>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</si>
  <si>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</si>
  <si>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</si>
  <si>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</si>
  <si>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</si>
  <si>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</si>
  <si>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</si>
  <si>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</si>
  <si>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</si>
  <si>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</si>
  <si>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</si>
  <si>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</si>
  <si>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</si>
  <si>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</si>
  <si>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</si>
  <si>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</si>
  <si>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</si>
  <si>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</si>
  <si>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</si>
  <si>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</si>
  <si>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</si>
  <si>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</si>
  <si>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</si>
  <si>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</si>
  <si>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</si>
  <si>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</si>
  <si>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</si>
  <si>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</si>
  <si>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</si>
  <si>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</si>
  <si>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</si>
  <si>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</si>
  <si>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</si>
  <si>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</si>
  <si>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</si>
  <si>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</si>
  <si>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</si>
  <si>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</si>
  <si>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</si>
  <si>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</si>
  <si>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</si>
  <si>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</si>
  <si>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</si>
  <si>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</si>
  <si>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</si>
  <si>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</si>
  <si>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</si>
  <si>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</si>
  <si>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</si>
  <si>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</si>
  <si>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</si>
  <si>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</si>
  <si>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</si>
  <si>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</si>
  <si>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</si>
  <si>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</si>
  <si>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</si>
  <si>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</si>
  <si>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</si>
  <si>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</si>
  <si>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</si>
  <si>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</si>
  <si>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</si>
  <si>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</si>
  <si>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</si>
  <si>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</si>
  <si>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</si>
  <si>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</si>
  <si>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</si>
  <si>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</si>
  <si>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</si>
  <si>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</si>
  <si>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</si>
  <si>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</si>
  <si>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</si>
  <si>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</si>
  <si>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</si>
  <si>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</si>
  <si>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</si>
  <si>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</si>
  <si>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</si>
  <si>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</si>
  <si>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</si>
  <si>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</si>
  <si>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</si>
  <si>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</si>
  <si>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</si>
  <si>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</si>
  <si>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</si>
  <si>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</si>
  <si>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</si>
  <si>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</si>
  <si>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</si>
  <si>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</si>
  <si>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</si>
  <si>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</si>
  <si>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</si>
  <si>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</si>
  <si>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</si>
  <si>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</si>
  <si>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</si>
  <si>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</si>
  <si>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</si>
  <si>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</si>
  <si>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</si>
  <si>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</si>
  <si>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</si>
  <si>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</si>
  <si>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</si>
  <si>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</si>
  <si>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</si>
  <si>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</si>
  <si>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</si>
  <si>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</si>
  <si>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</si>
  <si>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</si>
  <si>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</si>
  <si>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</si>
  <si>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</si>
  <si>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</si>
  <si>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</si>
  <si>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</si>
  <si>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</si>
  <si>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</si>
  <si>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</si>
  <si>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</si>
  <si>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</si>
  <si>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</si>
  <si>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</si>
  <si>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</si>
  <si>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</si>
  <si>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</si>
  <si>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</si>
  <si>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</si>
  <si>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</si>
  <si>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</si>
  <si>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</si>
  <si>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</si>
  <si>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</si>
  <si>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</si>
  <si>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</si>
  <si>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</si>
  <si>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</si>
  <si>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</si>
  <si>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</si>
  <si>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</si>
  <si>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</si>
  <si>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</si>
  <si>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</si>
  <si>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</si>
  <si>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</si>
  <si>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</si>
  <si>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</si>
  <si>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</si>
  <si>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</si>
  <si>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</si>
  <si>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</si>
  <si>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</si>
  <si>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</si>
  <si>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</si>
  <si>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</si>
  <si>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</si>
  <si>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</si>
  <si>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</si>
  <si>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</si>
  <si>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</si>
  <si>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</si>
  <si>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</si>
  <si>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</si>
  <si>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</si>
  <si>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</si>
  <si>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</si>
  <si>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</si>
  <si>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</si>
  <si>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</si>
  <si>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</si>
  <si>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</si>
  <si>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</si>
  <si>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</si>
  <si>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</si>
  <si>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</si>
  <si>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</si>
  <si>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</si>
  <si>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</si>
  <si>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</si>
  <si>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</si>
  <si>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</si>
  <si>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</si>
  <si>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</si>
  <si>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</si>
  <si>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</si>
  <si>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</si>
  <si>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</si>
  <si>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</si>
  <si>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</si>
  <si>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</si>
  <si>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</si>
  <si>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</si>
  <si>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</si>
  <si>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</si>
  <si>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</si>
  <si>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</si>
  <si>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</si>
  <si>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</si>
  <si>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</si>
  <si>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</si>
  <si>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</si>
  <si>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</si>
  <si>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</si>
  <si>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</si>
  <si>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</si>
  <si>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</si>
  <si>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</si>
  <si>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</si>
  <si>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</si>
  <si>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</si>
  <si>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</si>
  <si>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</si>
  <si>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</si>
  <si>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</si>
  <si>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</si>
  <si>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</si>
  <si>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</si>
  <si>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</si>
  <si>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</si>
  <si>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</si>
  <si>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</si>
  <si>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</si>
  <si>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</si>
  <si>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</si>
  <si>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</si>
  <si>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</si>
  <si>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</si>
  <si>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</si>
  <si>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</si>
  <si>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</si>
  <si>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</si>
  <si>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</si>
  <si>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</si>
  <si>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</si>
  <si>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</si>
  <si>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</si>
  <si>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</si>
  <si>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</si>
  <si>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</si>
  <si>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</si>
  <si>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</si>
  <si>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</si>
  <si>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</si>
  <si>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</si>
  <si>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</si>
  <si>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</si>
  <si>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</si>
  <si>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</si>
  <si>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</si>
  <si>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</si>
  <si>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</si>
  <si>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</si>
  <si>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</si>
  <si>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</si>
  <si>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</si>
  <si>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</si>
  <si>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</si>
  <si>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</si>
  <si>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</si>
  <si>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</si>
  <si>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</si>
  <si>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</si>
  <si>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</si>
  <si>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</si>
  <si>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</si>
  <si>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</si>
  <si>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</si>
  <si>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</si>
  <si>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</si>
  <si>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</si>
  <si>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</si>
  <si>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</si>
  <si>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</si>
  <si>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</si>
  <si>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</si>
  <si>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</si>
  <si>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</si>
  <si>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</si>
  <si>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</si>
  <si>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</si>
  <si>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</si>
  <si>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</si>
  <si>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</si>
  <si>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</si>
  <si>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</si>
  <si>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</si>
  <si>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</si>
  <si>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</si>
  <si>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</si>
  <si>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</si>
  <si>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</si>
  <si>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</si>
  <si>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</si>
  <si>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</si>
  <si>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</si>
  <si>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</si>
  <si>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</si>
  <si>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</si>
  <si>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</si>
  <si>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</si>
  <si>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</si>
  <si>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</si>
  <si>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</si>
  <si>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</si>
  <si>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</si>
  <si>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</si>
  <si>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</si>
  <si>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</si>
  <si>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</si>
  <si>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</si>
  <si>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</si>
  <si>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</si>
  <si>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</si>
  <si>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</si>
  <si>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</si>
  <si>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</si>
  <si>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</si>
  <si>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</si>
  <si>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</si>
  <si>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</si>
  <si>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</si>
  <si>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</si>
  <si>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</si>
  <si>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</si>
  <si>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</si>
  <si>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</si>
  <si>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</si>
  <si>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</si>
  <si>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</si>
  <si>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</si>
  <si>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</si>
  <si>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</si>
  <si>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</si>
  <si>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</si>
  <si>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</si>
  <si>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</si>
  <si>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</si>
  <si>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</si>
  <si>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</si>
  <si>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</si>
  <si>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</si>
  <si>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</si>
  <si>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</si>
  <si>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</si>
  <si>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</si>
  <si>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</si>
  <si>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</si>
  <si>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</si>
  <si>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</si>
  <si>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</si>
  <si>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</si>
  <si>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</si>
  <si>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</si>
  <si>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</si>
  <si>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</si>
  <si>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</si>
  <si>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</si>
  <si>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</si>
  <si>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</si>
  <si>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</si>
  <si>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</si>
  <si>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</si>
  <si>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</si>
  <si>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</si>
  <si>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</si>
  <si>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</si>
  <si>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</si>
  <si>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</si>
  <si>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</si>
  <si>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</si>
  <si>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</si>
  <si>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</si>
  <si>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</si>
  <si>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</si>
  <si>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</si>
  <si>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</si>
  <si>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</si>
  <si>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</si>
  <si>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</si>
  <si>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</si>
  <si>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</si>
  <si>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</si>
  <si>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</si>
  <si>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</si>
  <si>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</si>
  <si>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</si>
  <si>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</si>
  <si>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</si>
  <si>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</si>
  <si>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</si>
  <si>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</si>
  <si>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</si>
  <si>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</si>
  <si>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</si>
  <si>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</si>
  <si>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</si>
  <si>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</si>
  <si>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</si>
  <si>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</si>
  <si>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</si>
  <si>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</si>
  <si>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</si>
  <si>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</si>
  <si>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</si>
  <si>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</si>
  <si>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</si>
  <si>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</si>
  <si>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</si>
  <si>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</si>
  <si>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</si>
  <si>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</si>
  <si>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</si>
  <si>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</si>
  <si>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</si>
  <si>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</si>
  <si>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</si>
  <si>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</si>
  <si>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</si>
  <si>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</si>
  <si>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</si>
  <si>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</si>
  <si>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</si>
  <si>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</si>
  <si>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</si>
  <si>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</si>
  <si>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</si>
  <si>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</si>
  <si>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</si>
  <si>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</si>
  <si>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</si>
  <si>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</si>
  <si>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</si>
  <si>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</si>
  <si>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</si>
  <si>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</si>
  <si>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</si>
  <si>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</si>
  <si>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</si>
  <si>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</si>
  <si>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</si>
  <si>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</si>
  <si>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</si>
  <si>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</si>
  <si>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</si>
  <si>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</si>
  <si>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</si>
  <si>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</si>
  <si>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</si>
  <si>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</si>
  <si>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</si>
  <si>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</si>
  <si>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</si>
  <si>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</si>
  <si>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</si>
  <si>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</si>
  <si>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</si>
  <si>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</si>
  <si>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</si>
  <si>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</si>
  <si>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</si>
  <si>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</si>
  <si>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</si>
  <si>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</si>
  <si>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</si>
  <si>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</si>
  <si>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</si>
  <si>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</si>
  <si>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</si>
  <si>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</si>
  <si>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</si>
  <si>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</si>
  <si>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</si>
  <si>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</si>
  <si>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</si>
  <si>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</si>
  <si>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</si>
  <si>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</si>
  <si>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</si>
  <si>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</si>
  <si>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</si>
  <si>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</si>
  <si>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</si>
  <si>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</si>
  <si>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</si>
  <si>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</si>
  <si>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</si>
  <si>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</si>
  <si>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</si>
  <si>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</si>
  <si>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</si>
  <si>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</si>
  <si>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</si>
  <si>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</si>
  <si>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</si>
  <si>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</si>
  <si>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</si>
  <si>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</si>
  <si>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</si>
  <si>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</si>
  <si>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</si>
  <si>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</si>
  <si>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</si>
  <si>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</si>
  <si>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</si>
  <si>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</si>
  <si>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</si>
  <si>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</si>
  <si>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</si>
  <si>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</si>
  <si>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</si>
  <si>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</si>
  <si>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</si>
  <si>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</si>
  <si>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</si>
  <si>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</si>
  <si>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</si>
  <si>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</si>
  <si>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</si>
  <si>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</si>
  <si>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</si>
  <si>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</si>
  <si>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</si>
  <si>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</si>
  <si>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</si>
  <si>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</si>
  <si>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</si>
  <si>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</si>
  <si>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</si>
  <si>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</si>
  <si>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</si>
  <si>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</si>
  <si>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</si>
  <si>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</si>
  <si>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</si>
  <si>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</si>
  <si>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</si>
  <si>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</si>
  <si>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</si>
  <si>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</si>
  <si>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</si>
  <si>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</si>
  <si>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</si>
  <si>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</si>
  <si>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</si>
  <si>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</si>
  <si>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</si>
  <si>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</si>
  <si>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</si>
  <si>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</si>
  <si>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</si>
  <si>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</si>
  <si>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</si>
  <si>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</si>
  <si>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</si>
  <si>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</si>
  <si>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</si>
  <si>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</si>
  <si>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</si>
  <si>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</si>
  <si>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</si>
  <si>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</si>
  <si>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</si>
  <si>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</si>
  <si>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</si>
  <si>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</si>
  <si>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</si>
  <si>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</si>
  <si>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</si>
  <si>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</si>
  <si>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</si>
  <si>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</si>
  <si>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</si>
  <si>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</si>
  <si>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</si>
  <si>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</si>
  <si>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</si>
  <si>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</si>
  <si>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</si>
  <si>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</si>
  <si>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</si>
  <si>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</si>
  <si>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</si>
  <si>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</si>
  <si>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</si>
  <si>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</si>
  <si>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</si>
  <si>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</si>
  <si>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</si>
  <si>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</si>
  <si>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</si>
  <si>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</si>
  <si>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</si>
  <si>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</si>
  <si>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</si>
  <si>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</si>
  <si>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</si>
  <si>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</si>
  <si>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</si>
  <si>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</si>
  <si>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</si>
  <si>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</si>
  <si>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</si>
  <si>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</si>
  <si>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</si>
  <si>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</si>
  <si>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</si>
  <si>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</si>
  <si>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</si>
  <si>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</si>
  <si>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</si>
  <si>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</si>
  <si>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</si>
  <si>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</si>
  <si>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</si>
  <si>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</si>
  <si>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</si>
  <si>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</si>
  <si>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</si>
  <si>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</si>
  <si>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</si>
  <si>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</si>
  <si>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</si>
  <si>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</si>
  <si>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</si>
  <si>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</si>
  <si>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</si>
  <si>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</si>
  <si>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</si>
  <si>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</si>
  <si>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</si>
  <si>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</si>
  <si>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</si>
  <si>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</si>
  <si>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</si>
  <si>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</si>
  <si>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</si>
  <si>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</si>
  <si>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</si>
  <si>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</si>
  <si>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</si>
  <si>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</si>
  <si>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</si>
  <si>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</si>
  <si>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</si>
  <si>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</si>
  <si>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</si>
  <si>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</si>
  <si>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</si>
  <si>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</si>
  <si>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</si>
  <si>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</si>
  <si>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</si>
  <si>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</si>
  <si>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</si>
  <si>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</si>
  <si>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</si>
  <si>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</si>
  <si>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</si>
  <si>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</si>
  <si>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</si>
  <si>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</si>
  <si>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</si>
  <si>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</si>
  <si>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</si>
  <si>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</si>
  <si>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</si>
  <si>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</si>
  <si>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</si>
  <si>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</si>
  <si>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</si>
  <si>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</si>
  <si>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</si>
  <si>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</si>
  <si>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</si>
  <si>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</si>
  <si>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</si>
  <si>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</si>
  <si>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</si>
  <si>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</si>
  <si>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</si>
  <si>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</si>
  <si>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</si>
  <si>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</si>
  <si>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</si>
  <si>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</si>
  <si>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</si>
  <si>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</si>
  <si>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</si>
  <si>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</si>
  <si>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</si>
  <si>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</si>
  <si>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</si>
  <si>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</si>
  <si>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</si>
  <si>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</si>
  <si>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</si>
  <si>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</si>
  <si>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</si>
  <si>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</si>
  <si>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</si>
  <si>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</si>
  <si>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</si>
  <si>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</si>
  <si>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</si>
  <si>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</si>
  <si>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</si>
  <si>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</si>
  <si>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</si>
  <si>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</si>
  <si>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</si>
  <si>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</si>
  <si>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</si>
  <si>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</si>
  <si>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</si>
  <si>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</si>
  <si>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</si>
  <si>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</si>
  <si>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</si>
  <si>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</si>
  <si>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</si>
  <si>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</si>
  <si>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</si>
  <si>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</si>
  <si>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</si>
  <si>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</si>
  <si>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</si>
  <si>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</si>
  <si>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</si>
  <si>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</si>
  <si>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</si>
  <si>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</si>
  <si>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</si>
  <si>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</si>
  <si>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</si>
  <si>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</si>
  <si>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</si>
  <si>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</si>
  <si>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</si>
  <si>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</si>
  <si>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</si>
  <si>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</si>
  <si>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</si>
  <si>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</si>
  <si>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</si>
  <si>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</si>
  <si>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</si>
  <si>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</si>
  <si>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</si>
  <si>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</si>
  <si>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</si>
  <si>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</si>
  <si>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</si>
  <si>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</si>
  <si>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</si>
  <si>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</si>
  <si>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</si>
  <si>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</si>
  <si>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</si>
  <si>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</si>
  <si>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</si>
  <si>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</si>
  <si>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</si>
  <si>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</si>
  <si>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</si>
  <si>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</si>
  <si>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</si>
  <si>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</si>
  <si>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</si>
  <si>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</si>
  <si>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</si>
  <si>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</si>
  <si>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</si>
  <si>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</si>
  <si>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</si>
  <si>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</si>
  <si>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</si>
  <si>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</si>
  <si>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</si>
  <si>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</si>
  <si>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</si>
  <si>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</si>
  <si>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</si>
  <si>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</si>
  <si>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</si>
  <si>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</si>
  <si>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</si>
  <si>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</si>
  <si>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</si>
  <si>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</si>
  <si>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</si>
  <si>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</si>
  <si>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</si>
  <si>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</si>
  <si>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</si>
  <si>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</si>
  <si>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</si>
  <si>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</si>
  <si>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</si>
  <si>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</si>
  <si>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</si>
  <si>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</si>
  <si>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</si>
  <si>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</si>
  <si>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</si>
  <si>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</si>
  <si>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</si>
  <si>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</si>
  <si>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</si>
  <si>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</si>
  <si>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</si>
  <si>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</si>
  <si>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</si>
  <si>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</si>
  <si>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</si>
  <si>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</si>
  <si>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</si>
  <si>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</si>
  <si>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</si>
  <si>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</si>
  <si>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</si>
  <si>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</si>
  <si>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</si>
  <si>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</si>
  <si>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</si>
  <si>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</si>
  <si>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</si>
  <si>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</si>
  <si>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</si>
  <si>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</si>
  <si>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</si>
  <si>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</si>
  <si>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</si>
  <si>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</si>
  <si>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</si>
  <si>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</si>
  <si>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</si>
  <si>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</si>
  <si>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</si>
  <si>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</si>
  <si>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</si>
  <si>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</si>
  <si>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</si>
  <si>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</si>
  <si>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</si>
  <si>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</si>
  <si>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</si>
  <si>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</si>
  <si>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</si>
  <si>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</si>
  <si>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</si>
  <si>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</si>
  <si>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</si>
  <si>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</si>
  <si>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</si>
  <si>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</si>
  <si>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</si>
  <si>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</si>
  <si>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</si>
  <si>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</si>
  <si>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</si>
  <si>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</si>
  <si>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</si>
  <si>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</si>
  <si>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</si>
  <si>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</si>
  <si>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</si>
  <si>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</si>
  <si>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</si>
  <si>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</si>
  <si>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</si>
  <si>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</si>
  <si>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</si>
  <si>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</si>
  <si>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</si>
  <si>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</si>
  <si>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</si>
  <si>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</si>
  <si>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</si>
  <si>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</si>
  <si>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</si>
  <si>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</si>
  <si>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</si>
  <si>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</si>
  <si>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</si>
  <si>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</si>
  <si>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</si>
  <si>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</si>
  <si>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</si>
  <si>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</si>
  <si>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</si>
  <si>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</si>
  <si>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</si>
  <si>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</si>
  <si>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</si>
  <si>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</si>
  <si>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</si>
  <si>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</si>
  <si>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</si>
  <si>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</si>
  <si>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</si>
  <si>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</si>
  <si>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</si>
  <si>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</si>
  <si>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</si>
  <si>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</si>
  <si>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</si>
  <si>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</si>
  <si>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</si>
  <si>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</si>
  <si>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</si>
  <si>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</si>
  <si>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</si>
  <si>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</si>
  <si>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</si>
  <si>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</si>
  <si>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</si>
  <si>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</si>
  <si>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</si>
  <si>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</si>
  <si>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</si>
  <si>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</si>
  <si>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</si>
  <si>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</si>
  <si>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</si>
  <si>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</si>
  <si>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</si>
  <si>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</si>
  <si>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</si>
  <si>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</si>
  <si>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</si>
  <si>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</si>
  <si>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</si>
  <si>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</si>
  <si>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</si>
  <si>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</si>
  <si>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</si>
  <si>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</si>
  <si>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</si>
  <si>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</si>
  <si>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</si>
  <si>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</si>
  <si>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</si>
  <si>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</si>
  <si>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</si>
  <si>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</si>
  <si>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</si>
  <si>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</si>
  <si>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</si>
  <si>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</si>
  <si>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</si>
  <si>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</si>
  <si>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</si>
  <si>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</si>
  <si>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</si>
  <si>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</si>
  <si>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</si>
  <si>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</si>
  <si>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</si>
  <si>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</si>
  <si>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</si>
  <si>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</si>
  <si>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</si>
  <si>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</si>
  <si>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</si>
  <si>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</si>
  <si>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</si>
  <si>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</si>
  <si>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</si>
  <si>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</si>
  <si>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</si>
  <si>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</si>
  <si>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</si>
  <si>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</si>
  <si>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</si>
  <si>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</si>
  <si>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</si>
  <si>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</si>
  <si>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</si>
  <si>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</si>
  <si>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</si>
  <si>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</si>
  <si>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</si>
  <si>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</si>
  <si>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</si>
  <si>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</si>
  <si>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</si>
  <si>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</si>
  <si>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</si>
  <si>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</si>
  <si>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</si>
  <si>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</si>
  <si>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</si>
  <si>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</si>
  <si>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</si>
  <si>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</si>
  <si>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</si>
  <si>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</si>
  <si>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</si>
  <si>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</si>
  <si>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</si>
  <si>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</si>
  <si>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</si>
  <si>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</si>
  <si>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</si>
  <si>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</si>
  <si>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</si>
  <si>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</si>
  <si>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</si>
  <si>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</si>
  <si>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</si>
  <si>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</si>
  <si>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</si>
  <si>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</si>
  <si>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</si>
  <si>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</si>
  <si>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</si>
  <si>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</si>
  <si>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</si>
  <si>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</si>
  <si>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</si>
  <si>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</si>
  <si>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</si>
  <si>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</si>
  <si>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</si>
  <si>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</si>
  <si>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</si>
  <si>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</si>
  <si>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</si>
  <si>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</si>
  <si>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</si>
  <si>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</si>
  <si>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</si>
  <si>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</si>
  <si>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</si>
  <si>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</si>
  <si>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</si>
  <si>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</si>
  <si>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</si>
  <si>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</si>
  <si>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</si>
  <si>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</si>
  <si>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</si>
  <si>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</si>
  <si>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</si>
  <si>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</si>
  <si>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</si>
  <si>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</si>
  <si>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</si>
  <si>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</si>
  <si>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</si>
  <si>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</si>
  <si>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</si>
  <si>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</si>
  <si>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</si>
  <si>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</si>
  <si>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</si>
  <si>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</si>
  <si>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</si>
  <si>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</si>
  <si>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</si>
  <si>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</si>
  <si>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</si>
  <si>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</si>
  <si>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</si>
  <si>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</si>
  <si>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</si>
  <si>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</si>
  <si>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</si>
  <si>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</si>
  <si>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</si>
  <si>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</si>
  <si>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</si>
  <si>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</si>
  <si>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</si>
  <si>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</si>
  <si>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</si>
  <si>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</si>
  <si>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</si>
  <si>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</si>
  <si>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</si>
  <si>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</si>
  <si>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</si>
  <si>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</si>
  <si>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</si>
  <si>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</si>
  <si>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</si>
  <si>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</si>
  <si>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</si>
  <si>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</si>
  <si>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</si>
  <si>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</si>
  <si>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</si>
  <si>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</si>
  <si>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</si>
  <si>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</si>
  <si>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</si>
  <si>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</si>
  <si>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</si>
  <si>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</si>
  <si>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</si>
  <si>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</si>
  <si>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</si>
  <si>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</si>
  <si>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</si>
  <si>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</si>
  <si>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</si>
  <si>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</si>
  <si>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</si>
  <si>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</si>
  <si>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</si>
  <si>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</si>
  <si>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</si>
  <si>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</si>
  <si>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</si>
  <si>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</si>
  <si>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</si>
  <si>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</si>
  <si>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</si>
  <si>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</si>
  <si>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</si>
  <si>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</si>
  <si>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</si>
  <si>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</si>
  <si>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</si>
  <si>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</si>
  <si>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</si>
  <si>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</si>
  <si>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</si>
  <si>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</si>
  <si>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</si>
  <si>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</si>
  <si>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</si>
  <si>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</si>
  <si>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</si>
  <si>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</si>
  <si>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</si>
  <si>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</si>
  <si>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</si>
  <si>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</si>
  <si>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</si>
  <si>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</si>
  <si>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</si>
  <si>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</si>
  <si>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</si>
  <si>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</si>
  <si>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</si>
  <si>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</si>
  <si>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</si>
  <si>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</si>
  <si>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</si>
  <si>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</si>
  <si>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</si>
  <si>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</si>
  <si>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</si>
  <si>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</si>
  <si>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</si>
  <si>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</si>
  <si>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</si>
  <si>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</si>
  <si>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</si>
  <si>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</si>
  <si>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</si>
  <si>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</si>
  <si>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</si>
  <si>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</si>
  <si>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</si>
  <si>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</si>
  <si>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</si>
  <si>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</si>
  <si>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</si>
  <si>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</si>
  <si>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</si>
  <si>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</si>
  <si>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</si>
  <si>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</si>
  <si>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</si>
  <si>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</si>
  <si>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</si>
  <si>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</si>
  <si>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</si>
  <si>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</si>
  <si>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</si>
  <si>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</si>
  <si>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</si>
  <si>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</si>
  <si>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</si>
  <si>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</si>
  <si>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</si>
  <si>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</si>
  <si>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</si>
  <si>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</si>
  <si>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</si>
  <si>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</si>
  <si>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</si>
  <si>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</si>
  <si>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</si>
  <si>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</si>
  <si>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</si>
  <si>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</si>
  <si>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</si>
  <si>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</si>
  <si>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</si>
  <si>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</si>
  <si>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</si>
  <si>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</si>
  <si>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</si>
  <si>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</si>
  <si>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</si>
  <si>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</si>
  <si>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</si>
  <si>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</si>
  <si>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</si>
  <si>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</si>
  <si>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</si>
  <si>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</si>
  <si>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</si>
  <si>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</si>
  <si>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</si>
  <si>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</si>
  <si>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</si>
  <si>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</si>
  <si>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</si>
  <si>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</si>
  <si>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</si>
  <si>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</si>
  <si>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</si>
  <si>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</si>
  <si>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</si>
  <si>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</si>
  <si>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</si>
  <si>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</si>
  <si>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</si>
  <si>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</si>
  <si>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</si>
  <si>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</si>
  <si>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</si>
  <si>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</si>
  <si>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</si>
  <si>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</si>
  <si>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</si>
  <si>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</si>
  <si>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</si>
  <si>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</si>
  <si>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</si>
  <si>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</si>
  <si>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</si>
  <si>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</si>
  <si>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</si>
  <si>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</si>
  <si>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</si>
  <si>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</si>
  <si>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</si>
  <si>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</si>
  <si>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</si>
  <si>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</si>
  <si>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</si>
  <si>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</si>
  <si>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</si>
  <si>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</si>
  <si>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</si>
  <si>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</si>
  <si>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</si>
  <si>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</si>
  <si>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</si>
  <si>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</si>
  <si>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</si>
  <si>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</si>
  <si>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</si>
  <si>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</si>
  <si>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</si>
  <si>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</si>
  <si>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</si>
  <si>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</si>
  <si>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</si>
  <si>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</si>
  <si>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</si>
  <si>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</si>
  <si>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</si>
  <si>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</si>
  <si>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</si>
  <si>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</si>
  <si>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</si>
  <si>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</si>
  <si>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</si>
  <si>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</si>
  <si>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</si>
  <si>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</si>
  <si>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</si>
  <si>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</si>
  <si>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</si>
  <si>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</si>
  <si>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</si>
  <si>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</si>
  <si>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</si>
  <si>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</si>
  <si>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</si>
  <si>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</si>
  <si>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</si>
  <si>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</si>
  <si>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</si>
  <si>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</si>
  <si>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</si>
  <si>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</si>
  <si>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</si>
  <si>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</si>
  <si>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</si>
  <si>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</si>
  <si>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</si>
  <si>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</si>
  <si>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</si>
  <si>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</si>
  <si>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</si>
  <si>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</si>
  <si>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</si>
  <si>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</si>
  <si>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</si>
  <si>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</si>
  <si>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</si>
  <si>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</si>
  <si>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</si>
  <si>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</si>
  <si>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</si>
  <si>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</si>
  <si>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</si>
  <si>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</si>
  <si>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</si>
  <si>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</si>
  <si>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</si>
  <si>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</si>
  <si>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</si>
  <si>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</si>
  <si>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</si>
  <si>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</si>
  <si>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</si>
  <si>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</si>
  <si>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</si>
  <si>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</si>
  <si>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</si>
  <si>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</si>
  <si>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</si>
  <si>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</si>
  <si>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</si>
  <si>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</si>
  <si>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</si>
  <si>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</si>
  <si>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</si>
  <si>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</si>
  <si>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</si>
  <si>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</si>
  <si>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</si>
  <si>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</si>
  <si>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</si>
  <si>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</si>
  <si>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</si>
  <si>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</si>
  <si>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</si>
  <si>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</si>
  <si>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</si>
  <si>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</si>
  <si>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</si>
  <si>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</si>
  <si>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</si>
  <si>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</si>
  <si>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</si>
  <si>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</si>
  <si>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</si>
  <si>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</si>
  <si>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</si>
  <si>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</si>
  <si>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</si>
  <si>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</si>
  <si>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</si>
  <si>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</si>
  <si>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</si>
  <si>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</si>
  <si>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</si>
  <si>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</si>
  <si>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</si>
  <si>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</si>
  <si>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</si>
  <si>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</si>
  <si>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</si>
  <si>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</si>
  <si>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</si>
  <si>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</si>
  <si>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</si>
  <si>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</si>
  <si>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</si>
  <si>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</si>
  <si>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</si>
  <si>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</si>
  <si>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</si>
  <si>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</si>
  <si>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</si>
  <si>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</si>
  <si>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</si>
  <si>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</si>
  <si>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</si>
  <si>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</si>
  <si>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</si>
  <si>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</si>
  <si>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</si>
  <si>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</si>
  <si>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</si>
  <si>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</si>
  <si>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</si>
  <si>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</si>
  <si>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</si>
  <si>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</si>
  <si>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</si>
  <si>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</si>
  <si>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</si>
  <si>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</si>
  <si>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</si>
  <si>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</si>
  <si>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</si>
  <si>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</si>
  <si>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</si>
  <si>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</si>
  <si>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</si>
  <si>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</si>
  <si>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</si>
  <si>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</si>
  <si>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</si>
  <si>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</si>
  <si>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</si>
  <si>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</si>
  <si>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</si>
  <si>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</si>
  <si>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</si>
  <si>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</si>
  <si>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</si>
  <si>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</si>
  <si>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</si>
  <si>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</si>
  <si>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</si>
  <si>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</si>
  <si>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</si>
  <si>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</si>
  <si>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</si>
  <si>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</si>
  <si>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</si>
  <si>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</si>
  <si>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</si>
  <si>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</si>
  <si>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</si>
  <si>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</si>
  <si>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</si>
  <si>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</si>
  <si>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</si>
  <si>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</si>
  <si>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</si>
  <si>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</si>
  <si>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</si>
  <si>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</si>
  <si>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</si>
  <si>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</si>
  <si>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</si>
  <si>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</si>
  <si>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</si>
  <si>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</si>
  <si>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</si>
  <si>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</si>
  <si>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</si>
  <si>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</si>
  <si>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</si>
  <si>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</si>
  <si>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</si>
  <si>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</si>
  <si>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</si>
  <si>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</si>
  <si>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</si>
  <si>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</si>
  <si>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</si>
  <si>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</si>
  <si>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</si>
  <si>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</si>
  <si>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</si>
  <si>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</si>
  <si>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</si>
  <si>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</si>
  <si>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</si>
  <si>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</si>
  <si>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</si>
  <si>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</si>
  <si>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</si>
  <si>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</si>
  <si>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</si>
  <si>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</si>
  <si>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</si>
  <si>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</si>
  <si>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</si>
  <si>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</si>
  <si>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</si>
  <si>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</si>
  <si>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</si>
  <si>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</si>
  <si>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</si>
  <si>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</si>
  <si>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</si>
  <si>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</si>
  <si>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</si>
  <si>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</si>
  <si>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</si>
  <si>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</si>
  <si>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</si>
  <si>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</si>
  <si>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</si>
  <si>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</si>
  <si>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</si>
  <si>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</si>
  <si>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</si>
  <si>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</si>
  <si>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</si>
  <si>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</si>
  <si>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</si>
  <si>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</si>
  <si>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</si>
  <si>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</si>
  <si>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</si>
  <si>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</si>
  <si>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</si>
  <si>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</si>
  <si>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</si>
  <si>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</si>
  <si>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</si>
  <si>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</si>
  <si>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</si>
  <si>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</si>
  <si>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</si>
  <si>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</si>
  <si>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</si>
  <si>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</si>
  <si>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</si>
  <si>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</si>
  <si>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</si>
  <si>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</si>
  <si>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</si>
  <si>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</si>
  <si>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</si>
  <si>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</si>
  <si>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</si>
  <si>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</si>
  <si>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</si>
  <si>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</si>
  <si>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</si>
  <si>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</si>
  <si>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</si>
  <si>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</si>
  <si>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</si>
  <si>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</si>
  <si>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</si>
  <si>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</si>
  <si>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</si>
  <si>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</si>
  <si>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</si>
  <si>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</si>
  <si>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</si>
  <si>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</si>
  <si>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</si>
  <si>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</si>
  <si>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</si>
  <si>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</si>
  <si>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</si>
  <si>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</si>
  <si>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</si>
  <si>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</si>
  <si>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</si>
  <si>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</si>
  <si>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</si>
  <si>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</si>
  <si>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</si>
  <si>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</si>
  <si>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</si>
  <si>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</si>
  <si>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</si>
  <si>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</si>
  <si>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</si>
  <si>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</si>
  <si>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</si>
  <si>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</si>
  <si>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</si>
  <si>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</si>
  <si>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</si>
  <si>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</si>
  <si>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</si>
  <si>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</si>
  <si>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</si>
  <si>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</si>
  <si>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</si>
  <si>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</si>
  <si>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</si>
  <si>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</si>
  <si>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</si>
  <si>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</si>
  <si>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</si>
  <si>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</si>
  <si>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</si>
  <si>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</si>
  <si>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</si>
  <si>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</si>
  <si>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</si>
  <si>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</si>
  <si>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</si>
  <si>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</si>
  <si>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</si>
  <si>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</si>
  <si>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</si>
  <si>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</si>
  <si>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</si>
  <si>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</si>
  <si>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</si>
  <si>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</si>
  <si>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</si>
  <si>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</si>
  <si>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</si>
  <si>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</si>
  <si>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</si>
  <si>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</si>
  <si>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</si>
  <si>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</si>
  <si>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</si>
  <si>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</si>
  <si>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</si>
  <si>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</si>
  <si>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</si>
  <si>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</si>
  <si>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</si>
  <si>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</si>
  <si>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</si>
  <si>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</si>
  <si>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</si>
  <si>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</si>
  <si>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</si>
  <si>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</si>
  <si>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</si>
  <si>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</si>
  <si>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</si>
  <si>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</si>
  <si>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</si>
  <si>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</si>
  <si>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</si>
  <si>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</si>
  <si>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</si>
  <si>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</si>
  <si>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</si>
  <si>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</si>
  <si>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</si>
  <si>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</si>
  <si>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</si>
  <si>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</si>
  <si>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</si>
  <si>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</si>
  <si>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</si>
  <si>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</si>
  <si>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</si>
  <si>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</si>
  <si>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</si>
  <si>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</si>
  <si>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</si>
  <si>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</si>
  <si>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</si>
  <si>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</si>
  <si>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</si>
  <si>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</si>
  <si>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</si>
  <si>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</si>
  <si>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</si>
  <si>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</si>
  <si>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</si>
  <si>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</si>
  <si>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</si>
  <si>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</si>
  <si>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</si>
  <si>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</si>
  <si>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</si>
  <si>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</si>
  <si>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</si>
  <si>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</si>
  <si>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</si>
  <si>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</si>
  <si>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</si>
  <si>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</si>
  <si>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</si>
  <si>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</si>
  <si>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</si>
  <si>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</si>
  <si>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</si>
  <si>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</si>
  <si>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</si>
  <si>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</si>
  <si>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</si>
  <si>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</si>
  <si>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</si>
  <si>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</si>
  <si>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</si>
  <si>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</si>
  <si>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</si>
  <si>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</si>
  <si>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</si>
  <si>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</si>
  <si>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</si>
  <si>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</si>
  <si>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</si>
  <si>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</si>
  <si>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</si>
  <si>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</si>
  <si>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</si>
  <si>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</si>
  <si>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</si>
  <si>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</si>
  <si>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</si>
  <si>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</si>
  <si>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</si>
  <si>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</si>
  <si>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</si>
  <si>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</si>
  <si>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</si>
  <si>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</si>
  <si>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</si>
  <si>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</si>
  <si>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</si>
  <si>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</si>
  <si>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</si>
  <si>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</si>
  <si>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</si>
  <si>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</si>
  <si>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</si>
  <si>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</si>
  <si>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</si>
  <si>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</si>
  <si>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</si>
  <si>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</si>
  <si>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</si>
  <si>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</si>
  <si>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</si>
  <si>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</si>
  <si>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</si>
  <si>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</si>
  <si>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</si>
  <si>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</si>
  <si>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</si>
  <si>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</si>
  <si>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</si>
  <si>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</si>
  <si>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</si>
  <si>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</si>
  <si>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</si>
  <si>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</si>
  <si>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</si>
  <si>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</si>
  <si>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</si>
  <si>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</si>
  <si>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</si>
  <si>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</si>
  <si>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</si>
  <si>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</si>
  <si>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</si>
  <si>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</si>
  <si>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</si>
  <si>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</si>
  <si>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</si>
  <si>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</si>
  <si>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</si>
  <si>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</si>
  <si>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</si>
  <si>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</si>
  <si>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</si>
  <si>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</si>
  <si>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</si>
  <si>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</si>
  <si>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</si>
  <si>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</si>
  <si>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</si>
  <si>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</si>
  <si>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</si>
  <si>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</si>
  <si>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</si>
  <si>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</si>
  <si>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</si>
  <si>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</si>
  <si>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</si>
  <si>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</si>
  <si>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</si>
  <si>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</si>
  <si>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</si>
  <si>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</si>
  <si>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</si>
  <si>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</si>
  <si>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</si>
  <si>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</si>
  <si>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</si>
  <si>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</si>
  <si>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</si>
  <si>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</si>
  <si>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</si>
  <si>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</si>
  <si>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</si>
  <si>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</si>
  <si>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</si>
  <si>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</si>
  <si>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</si>
  <si>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</si>
  <si>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</si>
  <si>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</si>
  <si>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</si>
  <si>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</si>
  <si>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</si>
  <si>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</si>
  <si>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</si>
  <si>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</si>
  <si>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</si>
  <si>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</si>
  <si>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</si>
  <si>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</si>
  <si>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</si>
  <si>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</si>
  <si>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</si>
  <si>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</si>
  <si>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</si>
  <si>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</si>
  <si>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</si>
  <si>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</si>
  <si>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</si>
  <si>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</si>
  <si>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</si>
  <si>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</si>
  <si>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</si>
  <si>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</si>
  <si>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</si>
  <si>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</si>
  <si>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</si>
  <si>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</si>
  <si>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</si>
  <si>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</si>
  <si>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</si>
  <si>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</si>
  <si>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</si>
  <si>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</si>
  <si>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</si>
  <si>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</si>
  <si>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</si>
  <si>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</si>
  <si>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</si>
  <si>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</si>
  <si>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</si>
  <si>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</si>
  <si>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</si>
  <si>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</si>
  <si>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</si>
  <si>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</si>
  <si>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</si>
  <si>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</si>
  <si>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</si>
  <si>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</si>
  <si>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</si>
  <si>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</si>
  <si>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</si>
  <si>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</si>
  <si>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</si>
  <si>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</si>
  <si>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</si>
  <si>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</si>
  <si>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</si>
  <si>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</si>
  <si>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</si>
  <si>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</si>
  <si>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</si>
  <si>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</si>
  <si>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</si>
  <si>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</si>
  <si>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</si>
  <si>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</si>
  <si>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</si>
  <si>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</si>
  <si>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</si>
  <si>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</si>
  <si>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</si>
  <si>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</si>
  <si>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</si>
  <si>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</si>
  <si>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</si>
  <si>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</si>
  <si>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</si>
  <si>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</si>
  <si>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</si>
  <si>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</si>
  <si>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</si>
  <si>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</si>
  <si>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</si>
  <si>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</si>
  <si>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</si>
  <si>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</si>
  <si>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</si>
  <si>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</si>
  <si>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</si>
  <si>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</si>
  <si>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</si>
  <si>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</si>
  <si>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</si>
  <si>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</si>
  <si>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</si>
  <si>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</si>
  <si>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</si>
  <si>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</si>
  <si>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</si>
  <si>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</si>
  <si>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</si>
  <si>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</si>
  <si>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</si>
  <si>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</si>
  <si>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</si>
  <si>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</si>
  <si>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</si>
  <si>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</si>
  <si>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</si>
  <si>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</si>
  <si>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</si>
  <si>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</si>
  <si>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</si>
  <si>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</si>
  <si>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</si>
  <si>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</si>
  <si>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</si>
  <si>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</si>
  <si>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</si>
  <si>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</si>
  <si>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</si>
  <si>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</si>
  <si>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</si>
  <si>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</si>
  <si>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</si>
  <si>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</si>
  <si>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</si>
  <si>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</si>
  <si>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</si>
  <si>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</si>
  <si>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</si>
  <si>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</si>
  <si>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</si>
  <si>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</si>
  <si>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</si>
  <si>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</si>
  <si>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</si>
  <si>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</si>
  <si>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</si>
  <si>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</si>
  <si>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</si>
  <si>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</si>
  <si>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</si>
  <si>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</si>
  <si>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</si>
  <si>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</si>
  <si>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</si>
  <si>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</si>
  <si>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</si>
  <si>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</si>
  <si>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</si>
  <si>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</si>
  <si>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</si>
  <si>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</si>
  <si>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</si>
  <si>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</si>
  <si>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</si>
  <si>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</si>
  <si>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</si>
  <si>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</si>
  <si>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</si>
  <si>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</si>
  <si>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</si>
  <si>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</si>
  <si>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</si>
  <si>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</si>
  <si>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</si>
  <si>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</si>
  <si>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</si>
  <si>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</si>
  <si>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</si>
  <si>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</si>
  <si>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</si>
  <si>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</si>
  <si>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</si>
  <si>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</si>
  <si>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</si>
  <si>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</si>
  <si>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</si>
  <si>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</si>
  <si>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</si>
  <si>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</si>
  <si>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</si>
  <si>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</si>
  <si>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</si>
  <si>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</si>
  <si>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</si>
  <si>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</si>
  <si>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</si>
  <si>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</si>
  <si>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</si>
  <si>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</si>
  <si>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</si>
  <si>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</si>
  <si>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</si>
  <si>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</si>
  <si>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</si>
  <si>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</si>
  <si>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</si>
  <si>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</si>
  <si>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</si>
  <si>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</si>
  <si>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</si>
  <si>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</si>
  <si>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</si>
  <si>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</si>
  <si>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</si>
  <si>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</si>
  <si>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</si>
  <si>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</si>
  <si>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</si>
  <si>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</si>
  <si>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</si>
  <si>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</si>
  <si>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</si>
  <si>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</si>
  <si>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</si>
  <si>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</si>
  <si>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</si>
  <si>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</si>
  <si>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</si>
  <si>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</si>
  <si>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</si>
  <si>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</si>
  <si>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</si>
  <si>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</si>
  <si>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</si>
  <si>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</si>
  <si>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</si>
  <si>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</si>
  <si>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</si>
  <si>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</si>
  <si>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</si>
  <si>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</si>
  <si>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</si>
  <si>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</si>
  <si>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</si>
  <si>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</si>
  <si>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</si>
  <si>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</si>
  <si>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</si>
  <si>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</si>
  <si>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</si>
  <si>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</si>
  <si>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</si>
  <si>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</si>
  <si>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</si>
  <si>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</si>
  <si>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</si>
  <si>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</si>
  <si>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</si>
  <si>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</si>
  <si>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</si>
  <si>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</si>
  <si>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</si>
  <si>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</si>
  <si>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</si>
  <si>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</si>
  <si>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</si>
  <si>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</si>
  <si>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</si>
  <si>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</si>
  <si>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</si>
  <si>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</si>
  <si>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</si>
  <si>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</si>
  <si>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</si>
  <si>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</si>
  <si>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</si>
  <si>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</si>
  <si>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</si>
  <si>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</si>
  <si>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</si>
  <si>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</si>
  <si>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</si>
  <si>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</si>
  <si>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</si>
  <si>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</si>
  <si>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</si>
  <si>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</si>
  <si>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</si>
  <si>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</si>
  <si>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</si>
  <si>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</si>
  <si>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</si>
  <si>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</si>
  <si>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</si>
  <si>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</si>
  <si>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</si>
  <si>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</si>
  <si>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</si>
  <si>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</si>
  <si>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</si>
  <si>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</si>
  <si>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</si>
  <si>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</si>
  <si>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</si>
  <si>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</si>
  <si>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</si>
  <si>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</si>
  <si>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</si>
  <si>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</si>
  <si>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</si>
  <si>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</si>
  <si>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</si>
  <si>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</si>
  <si>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</si>
  <si>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</si>
  <si>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</si>
  <si>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</si>
  <si>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</si>
  <si>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</si>
  <si>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</si>
  <si>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</si>
  <si>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</si>
  <si>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</si>
  <si>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</si>
  <si>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</si>
  <si>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</si>
  <si>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</si>
  <si>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</si>
  <si>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</si>
  <si>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</si>
  <si>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</si>
  <si>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</si>
  <si>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</si>
  <si>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</si>
  <si>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</si>
  <si>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</si>
  <si>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</si>
  <si>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</si>
  <si>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</si>
  <si>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</si>
  <si>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</si>
  <si>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</si>
  <si>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</si>
  <si>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</si>
  <si>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</si>
  <si>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</si>
  <si>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</si>
  <si>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</si>
  <si>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</si>
  <si>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</si>
  <si>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</si>
  <si>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</si>
  <si>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</si>
  <si>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</si>
  <si>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</si>
  <si>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</si>
  <si>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</si>
  <si>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</si>
  <si>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</si>
  <si>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</si>
  <si>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</si>
  <si>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</si>
  <si>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</si>
  <si>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</si>
  <si>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</si>
  <si>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</si>
  <si>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</si>
  <si>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</si>
  <si>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</si>
  <si>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</si>
  <si>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</si>
  <si>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</si>
  <si>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</si>
  <si>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</si>
  <si>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</si>
  <si>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</si>
  <si>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</si>
  <si>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</si>
  <si>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</si>
  <si>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</si>
  <si>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</si>
  <si>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</si>
  <si>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</si>
  <si>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</si>
  <si>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</si>
  <si>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</si>
  <si>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</si>
  <si>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</si>
  <si>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</si>
  <si>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</si>
  <si>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</si>
  <si>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</si>
  <si>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</si>
  <si>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</si>
  <si>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</si>
  <si>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</si>
  <si>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</si>
  <si>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</si>
  <si>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</si>
  <si>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</si>
  <si>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</si>
  <si>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</si>
  <si>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</si>
  <si>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</si>
  <si>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</si>
  <si>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</si>
  <si>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</si>
  <si>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</si>
  <si>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</si>
  <si>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</si>
  <si>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</si>
  <si>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</si>
  <si>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</si>
  <si>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</si>
  <si>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</si>
  <si>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</si>
  <si>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</si>
  <si>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</si>
  <si>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</si>
  <si>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</si>
  <si>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</si>
  <si>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</si>
  <si>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</si>
  <si>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</si>
  <si>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</si>
  <si>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</si>
  <si>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</si>
  <si>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</si>
  <si>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</si>
  <si>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</si>
  <si>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</si>
  <si>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</si>
  <si>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</si>
  <si>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</si>
  <si>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</si>
  <si>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</si>
  <si>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</si>
  <si>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</si>
  <si>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</si>
  <si>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</si>
  <si>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</si>
  <si>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</si>
  <si>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</si>
  <si>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</si>
  <si>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</si>
  <si>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</si>
  <si>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</si>
  <si>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</si>
  <si>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</si>
  <si>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</si>
  <si>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</si>
  <si>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</si>
  <si>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</si>
  <si>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</si>
  <si>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</si>
  <si>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</si>
  <si>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</si>
  <si>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</si>
  <si>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</si>
  <si>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</si>
  <si>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</si>
  <si>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</si>
  <si>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</si>
  <si>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</si>
  <si>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</si>
  <si>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</si>
  <si>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</si>
  <si>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</si>
  <si>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</si>
  <si>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</si>
  <si>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</si>
  <si>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</si>
  <si>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</si>
  <si>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</si>
  <si>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</si>
  <si>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</si>
  <si>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</si>
  <si>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</si>
  <si>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</si>
  <si>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</si>
  <si>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</si>
  <si>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</si>
  <si>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</si>
  <si>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</si>
  <si>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</si>
  <si>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</si>
  <si>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</si>
  <si>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</si>
  <si>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</si>
  <si>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</si>
  <si>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</si>
  <si>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</si>
  <si>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</si>
  <si>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</si>
  <si>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</si>
  <si>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</si>
  <si>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</si>
  <si>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</si>
  <si>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</si>
  <si>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</si>
  <si>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</si>
  <si>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</si>
  <si>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</si>
  <si>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</si>
  <si>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</si>
  <si>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</si>
  <si>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</si>
  <si>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</si>
  <si>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</si>
  <si>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</si>
  <si>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</si>
  <si>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</si>
  <si>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</si>
  <si>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</si>
  <si>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</si>
  <si>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</si>
  <si>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</si>
  <si>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</si>
  <si>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</si>
  <si>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</si>
  <si>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</si>
  <si>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</si>
  <si>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</si>
  <si>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</si>
  <si>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</si>
  <si>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</si>
  <si>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</si>
  <si>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</si>
  <si>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</si>
  <si>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</si>
  <si>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</si>
  <si>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</si>
  <si>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</si>
  <si>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</si>
  <si>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</si>
  <si>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</si>
  <si>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</si>
  <si>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</si>
  <si>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</si>
  <si>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</si>
  <si>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</si>
  <si>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</si>
  <si>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</si>
  <si>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</si>
  <si>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</si>
  <si>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</si>
  <si>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</si>
  <si>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</si>
  <si>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</si>
  <si>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</si>
  <si>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</si>
  <si>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</si>
  <si>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</si>
  <si>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</si>
  <si>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</si>
  <si>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</si>
  <si>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</si>
  <si>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</si>
  <si>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</si>
  <si>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</si>
  <si>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</si>
  <si>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</si>
  <si>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</si>
  <si>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</si>
  <si>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</si>
  <si>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</si>
  <si>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</si>
  <si>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</si>
  <si>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</si>
  <si>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</si>
  <si>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</si>
  <si>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</si>
  <si>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</si>
  <si>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</si>
  <si>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</si>
  <si>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</si>
  <si>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</si>
  <si>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</si>
  <si>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</si>
  <si>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</si>
  <si>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</si>
  <si>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</si>
  <si>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</si>
  <si>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</si>
  <si>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</si>
  <si>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</si>
  <si>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</si>
  <si>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</si>
  <si>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</si>
  <si>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</si>
  <si>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</si>
  <si>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</si>
  <si>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</si>
  <si>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</si>
  <si>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</si>
  <si>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</si>
  <si>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</si>
  <si>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</si>
  <si>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</si>
  <si>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</si>
  <si>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</si>
  <si>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</si>
  <si>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</si>
  <si>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</si>
  <si>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</si>
  <si>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</si>
  <si>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</si>
  <si>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</si>
  <si>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</si>
  <si>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</si>
  <si>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</si>
  <si>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</si>
  <si>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</si>
  <si>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</si>
  <si>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</si>
  <si>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</si>
  <si>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</si>
  <si>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</si>
  <si>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</si>
  <si>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</si>
  <si>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</si>
  <si>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</si>
  <si>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</si>
  <si>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</si>
  <si>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</si>
  <si>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</si>
  <si>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</si>
  <si>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</si>
  <si>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</si>
  <si>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</si>
  <si>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</si>
  <si>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</si>
  <si>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</si>
  <si>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</si>
  <si>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</si>
  <si>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</si>
  <si>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</si>
  <si>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</si>
  <si>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</si>
  <si>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</si>
  <si>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</si>
  <si>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</si>
  <si>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</si>
  <si>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</si>
  <si>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</si>
  <si>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</si>
  <si>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</si>
  <si>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</si>
  <si>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</si>
  <si>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</si>
  <si>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</si>
  <si>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</si>
  <si>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</si>
  <si>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</si>
  <si>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</si>
  <si>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</si>
  <si>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</si>
  <si>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</si>
  <si>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</si>
  <si>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</si>
  <si>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</si>
  <si>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</si>
  <si>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</si>
  <si>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</si>
  <si>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</si>
  <si>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</si>
  <si>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</si>
  <si>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</si>
  <si>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</si>
  <si>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</si>
  <si>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</si>
  <si>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</si>
  <si>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</si>
  <si>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</si>
  <si>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</si>
  <si>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</si>
  <si>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</si>
  <si>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</si>
  <si>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</si>
  <si>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</si>
  <si>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</si>
  <si>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</si>
  <si>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</si>
  <si>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</si>
  <si>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</si>
  <si>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</si>
  <si>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</si>
  <si>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</si>
  <si>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</si>
  <si>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</si>
  <si>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</si>
  <si>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</si>
  <si>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</si>
  <si>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</si>
  <si>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</si>
  <si>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</si>
  <si>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</si>
  <si>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</si>
  <si>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</si>
  <si>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</si>
  <si>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</si>
  <si>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</si>
  <si>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</si>
  <si>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</si>
  <si>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</si>
  <si>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</si>
  <si>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</si>
  <si>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</si>
  <si>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</si>
  <si>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</si>
  <si>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</si>
  <si>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</si>
  <si>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</si>
  <si>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</si>
  <si>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</si>
  <si>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</si>
  <si>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</si>
  <si>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</si>
  <si>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</si>
  <si>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</si>
  <si>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</si>
  <si>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</si>
  <si>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</si>
  <si>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</si>
  <si>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</si>
  <si>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</si>
  <si>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</si>
  <si>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</si>
  <si>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</si>
  <si>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</si>
  <si>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</si>
  <si>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</si>
  <si>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</si>
  <si>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</si>
  <si>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</si>
  <si>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</si>
  <si>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</si>
  <si>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</si>
  <si>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</si>
  <si>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</si>
  <si>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</si>
  <si>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</si>
  <si>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</si>
  <si>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</si>
  <si>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</si>
  <si>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</si>
  <si>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</si>
  <si>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</si>
  <si>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</si>
  <si>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</si>
  <si>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</si>
  <si>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</si>
  <si>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</si>
  <si>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</si>
  <si>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</si>
  <si>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</si>
  <si>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</si>
  <si>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</si>
  <si>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</si>
  <si>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</si>
  <si>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</si>
  <si>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</si>
  <si>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</si>
  <si>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</si>
  <si>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</si>
  <si>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</si>
  <si>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</si>
  <si>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</si>
  <si>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</si>
  <si>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</si>
  <si>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</si>
  <si>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</si>
  <si>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</si>
  <si>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</si>
  <si>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</si>
  <si>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</si>
  <si>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</si>
  <si>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</si>
  <si>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</si>
  <si>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</si>
  <si>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</si>
  <si>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</si>
  <si>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</si>
  <si>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</si>
  <si>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</si>
  <si>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</si>
  <si>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</si>
  <si>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</si>
  <si>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</si>
  <si>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</si>
  <si>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</si>
  <si>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</si>
  <si>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</si>
  <si>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</si>
  <si>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</si>
  <si>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</si>
  <si>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</si>
  <si>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</si>
  <si>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</si>
  <si>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</si>
  <si>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</si>
  <si>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</si>
  <si>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</si>
  <si>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</si>
  <si>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</si>
  <si>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</si>
  <si>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</si>
  <si>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</si>
  <si>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</si>
  <si>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</si>
  <si>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</si>
  <si>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</si>
  <si>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</si>
  <si>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</si>
  <si>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</si>
  <si>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</si>
  <si>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</si>
  <si>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</si>
  <si>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</si>
  <si>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</si>
  <si>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</si>
  <si>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</si>
  <si>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</si>
  <si>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</si>
  <si>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</si>
  <si>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</si>
  <si>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</si>
  <si>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</si>
  <si>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</si>
  <si>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</si>
  <si>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</si>
  <si>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</si>
  <si>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</si>
  <si>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</si>
  <si>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</si>
  <si>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</si>
  <si>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</si>
  <si>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</si>
  <si>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</si>
  <si>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</si>
  <si>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</si>
  <si>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</si>
  <si>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</si>
  <si>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</si>
  <si>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</si>
  <si>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</si>
  <si>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</si>
  <si>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</si>
  <si>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</si>
  <si>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</si>
  <si>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</si>
  <si>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</si>
  <si>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</si>
  <si>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</si>
  <si>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</si>
  <si>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</si>
  <si>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</si>
  <si>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</si>
  <si>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</si>
  <si>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</si>
  <si>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</si>
  <si>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</si>
  <si>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</si>
  <si>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</si>
  <si>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</si>
  <si>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</si>
  <si>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</si>
  <si>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</si>
  <si>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</si>
  <si>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</si>
  <si>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</si>
  <si>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</si>
  <si>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</si>
  <si>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</si>
  <si>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</si>
  <si>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</si>
  <si>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</si>
  <si>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</si>
  <si>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</si>
  <si>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</si>
  <si>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</si>
  <si>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</si>
  <si>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</si>
  <si>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</si>
  <si>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</si>
  <si>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</si>
  <si>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</si>
  <si>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</si>
  <si>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</si>
  <si>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</si>
  <si>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</si>
  <si>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</si>
  <si>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</si>
  <si>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</si>
  <si>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</si>
  <si>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</si>
  <si>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</si>
  <si>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</si>
  <si>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</si>
  <si>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</si>
  <si>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</si>
  <si>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</si>
  <si>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</si>
  <si>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</si>
  <si>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</si>
  <si>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</si>
  <si>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</si>
  <si>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</si>
  <si>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</si>
  <si>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</si>
  <si>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</si>
  <si>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</si>
  <si>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</si>
  <si>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</si>
  <si>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</si>
  <si>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</si>
  <si>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</si>
  <si>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</si>
  <si>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</si>
  <si>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</si>
  <si>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</si>
  <si>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</si>
  <si>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</si>
  <si>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</si>
  <si>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</si>
  <si>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</si>
  <si>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</si>
  <si>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</si>
  <si>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</si>
  <si>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</si>
  <si>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</si>
  <si>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</si>
  <si>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</si>
  <si>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</si>
  <si>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</si>
  <si>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</si>
  <si>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</si>
  <si>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</si>
  <si>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</si>
  <si>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</si>
  <si>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</si>
  <si>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</si>
  <si>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</si>
  <si>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</si>
  <si>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</si>
  <si>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</si>
  <si>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</si>
  <si>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</si>
  <si>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</si>
  <si>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</si>
  <si>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</si>
  <si>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</si>
  <si>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</si>
  <si>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</si>
  <si>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</si>
  <si>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</si>
  <si>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</si>
  <si>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</si>
  <si>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</si>
  <si>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</si>
  <si>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</si>
  <si>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</si>
  <si>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</si>
  <si>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</si>
  <si>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</si>
  <si>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</si>
  <si>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</si>
  <si>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</si>
  <si>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</si>
  <si>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</si>
  <si>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</si>
  <si>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</si>
  <si>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</si>
  <si>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</si>
  <si>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</si>
  <si>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</si>
  <si>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</si>
  <si>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</si>
  <si>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</si>
  <si>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</si>
  <si>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</si>
  <si>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</si>
  <si>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</si>
  <si>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</si>
  <si>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</si>
  <si>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</si>
  <si>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</si>
  <si>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</si>
  <si>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</si>
  <si>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</si>
  <si>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</si>
  <si>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</si>
  <si>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</si>
  <si>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</si>
  <si>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</si>
  <si>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</si>
  <si>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</si>
  <si>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</si>
  <si>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</si>
  <si>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</si>
  <si>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</si>
  <si>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</si>
  <si>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</si>
  <si>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</si>
  <si>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</si>
  <si>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</si>
  <si>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</si>
  <si>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</si>
  <si>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</si>
  <si>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</si>
  <si>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</si>
  <si>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</si>
  <si>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</si>
  <si>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</si>
  <si>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</si>
  <si>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</si>
  <si>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</si>
  <si>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</si>
  <si>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</si>
  <si>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</si>
  <si>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</si>
  <si>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</si>
  <si>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</si>
  <si>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</si>
  <si>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</si>
  <si>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</si>
  <si>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</si>
  <si>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</si>
  <si>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</si>
  <si>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</si>
  <si>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</si>
  <si>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</si>
  <si>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</si>
  <si>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</si>
  <si>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</si>
  <si>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</si>
  <si>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</si>
  <si>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</si>
  <si>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</si>
  <si>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</si>
  <si>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</si>
  <si>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</si>
  <si>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</si>
  <si>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</si>
  <si>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</si>
  <si>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</si>
  <si>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</si>
  <si>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</si>
  <si>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</si>
  <si>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</si>
  <si>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</si>
  <si>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</si>
  <si>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</si>
  <si>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</si>
  <si>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</si>
  <si>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</si>
  <si>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</si>
  <si>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</si>
  <si>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</si>
  <si>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</si>
  <si>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</si>
  <si>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</si>
  <si>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</si>
  <si>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</si>
  <si>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</si>
  <si>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</si>
  <si>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</si>
  <si>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</si>
  <si>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</si>
  <si>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</si>
  <si>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</si>
  <si>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</si>
  <si>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</si>
  <si>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</si>
  <si>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</si>
  <si>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</si>
  <si>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</si>
  <si>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</si>
  <si>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</si>
  <si>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</si>
  <si>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</si>
  <si>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</si>
  <si>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</si>
  <si>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</si>
  <si>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</si>
  <si>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</si>
  <si>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</si>
  <si>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</si>
  <si>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</si>
  <si>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</si>
  <si>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</si>
  <si>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</si>
  <si>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</si>
  <si>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</si>
  <si>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</si>
  <si>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</si>
  <si>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</si>
  <si>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</si>
  <si>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</si>
  <si>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</si>
  <si>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</si>
  <si>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</si>
  <si>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</si>
  <si>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</si>
  <si>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</si>
  <si>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</si>
  <si>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</si>
  <si>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</si>
  <si>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</si>
  <si>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</si>
  <si>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</si>
  <si>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</si>
  <si>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</si>
  <si>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</si>
  <si>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</si>
  <si>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</si>
  <si>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</si>
  <si>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</si>
  <si>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</si>
  <si>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</si>
  <si>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</si>
  <si>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</si>
  <si>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</si>
  <si>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</si>
  <si>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</si>
  <si>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</si>
  <si>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</si>
  <si>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</si>
  <si>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</si>
  <si>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</si>
  <si>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</si>
  <si>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</si>
  <si>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</si>
  <si>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</si>
  <si>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</si>
  <si>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</si>
  <si>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</si>
  <si>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</si>
  <si>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</si>
  <si>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</si>
  <si>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</si>
  <si>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</si>
  <si>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</si>
  <si>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</si>
  <si>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</si>
  <si>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</si>
  <si>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</si>
  <si>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</si>
  <si>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</si>
  <si>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</si>
  <si>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</si>
  <si>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</si>
  <si>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</si>
  <si>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</si>
  <si>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</si>
  <si>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</si>
  <si>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</si>
  <si>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</si>
  <si>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</si>
  <si>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</si>
  <si>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</si>
  <si>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</si>
  <si>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</si>
  <si>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</si>
  <si>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</si>
  <si>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</si>
  <si>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</si>
  <si>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</si>
  <si>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</si>
  <si>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</si>
  <si>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</si>
  <si>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</si>
  <si>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</si>
  <si>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</si>
  <si>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</si>
  <si>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</si>
  <si>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</si>
  <si>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</si>
  <si>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</si>
  <si>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</si>
  <si>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</si>
  <si>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</si>
  <si>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</si>
  <si>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</si>
  <si>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</si>
  <si>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</si>
  <si>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</si>
  <si>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</si>
  <si>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</si>
  <si>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</si>
  <si>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</si>
  <si>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</si>
  <si>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</si>
  <si>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</si>
  <si>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</si>
  <si>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</si>
  <si>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</si>
  <si>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</si>
  <si>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</si>
  <si>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</si>
  <si>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</si>
  <si>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</si>
  <si>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</si>
  <si>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</si>
  <si>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</si>
  <si>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</si>
  <si>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</si>
  <si>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</si>
  <si>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</si>
  <si>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</si>
  <si>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</si>
  <si>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</si>
  <si>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</si>
  <si>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</si>
  <si>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</si>
  <si>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</si>
  <si>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</si>
  <si>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</si>
  <si>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</si>
  <si>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</si>
  <si>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</si>
  <si>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</si>
  <si>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</si>
  <si>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</si>
  <si>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</si>
  <si>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</si>
  <si>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</si>
  <si>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</si>
  <si>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</si>
  <si>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</si>
  <si>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</si>
  <si>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</si>
  <si>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</si>
  <si>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</si>
  <si>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</si>
  <si>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</si>
  <si>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</si>
  <si>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</si>
  <si>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</si>
  <si>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</si>
  <si>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</si>
  <si>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</si>
  <si>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</si>
  <si>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</si>
  <si>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</si>
  <si>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</si>
  <si>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</si>
  <si>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</si>
  <si>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</si>
  <si>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</si>
  <si>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</si>
  <si>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</si>
  <si>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</si>
  <si>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</si>
  <si>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</si>
  <si>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</si>
  <si>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</si>
  <si>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</si>
  <si>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</si>
  <si>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</si>
  <si>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</si>
  <si>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</si>
  <si>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</si>
  <si>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</si>
  <si>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</si>
  <si>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</si>
  <si>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</si>
  <si>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</si>
  <si>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</si>
  <si>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</si>
  <si>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</si>
  <si>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</si>
  <si>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</si>
  <si>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</si>
  <si>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</si>
  <si>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</si>
  <si>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</si>
  <si>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</si>
  <si>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</si>
  <si>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</si>
  <si>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</si>
  <si>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</si>
  <si>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</si>
  <si>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</si>
  <si>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</si>
  <si>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</si>
  <si>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</si>
  <si>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</si>
  <si>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</si>
  <si>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</si>
  <si>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</si>
  <si>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</si>
  <si>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</si>
  <si>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</si>
  <si>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</si>
  <si>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</si>
  <si>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</si>
  <si>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</si>
  <si>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</si>
  <si>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</si>
  <si>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</si>
  <si>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</si>
  <si>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</si>
  <si>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</si>
  <si>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</si>
  <si>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</si>
  <si>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</si>
  <si>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</si>
  <si>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</si>
  <si>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</si>
  <si>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</si>
  <si>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</si>
  <si>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</si>
  <si>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</si>
  <si>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</si>
  <si>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</si>
  <si>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</si>
  <si>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</si>
  <si>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</si>
  <si>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</si>
  <si>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</si>
  <si>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</si>
  <si>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</si>
  <si>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</si>
  <si>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</si>
  <si>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</si>
  <si>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</si>
  <si>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</si>
  <si>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</si>
  <si>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</si>
  <si>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</si>
  <si>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</si>
  <si>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</si>
  <si>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</si>
  <si>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</si>
  <si>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</si>
  <si>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</si>
  <si>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</si>
  <si>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</si>
  <si>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</si>
  <si>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</si>
  <si>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</si>
  <si>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</si>
  <si>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</si>
  <si>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</si>
  <si>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</si>
  <si>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</si>
  <si>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</si>
  <si>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</si>
  <si>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</si>
  <si>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</si>
  <si>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</si>
  <si>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</si>
  <si>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</si>
  <si>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</si>
  <si>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</si>
  <si>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</si>
  <si>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</si>
  <si>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</si>
  <si>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</si>
  <si>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</si>
  <si>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</si>
  <si>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</si>
  <si>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</si>
  <si>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</si>
  <si>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</si>
  <si>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</si>
  <si>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</si>
  <si>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</si>
  <si>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</si>
  <si>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</si>
  <si>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</si>
  <si>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</si>
  <si>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</si>
  <si>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</si>
  <si>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</si>
  <si>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</si>
  <si>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</si>
  <si>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</si>
  <si>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</si>
  <si>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</si>
  <si>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</si>
  <si>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</si>
  <si>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</si>
  <si>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</si>
  <si>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</si>
  <si>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</si>
  <si>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</si>
  <si>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</si>
  <si>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</si>
  <si>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</si>
  <si>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</si>
  <si>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</si>
  <si>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</si>
  <si>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</si>
  <si>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</si>
  <si>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</si>
  <si>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</si>
  <si>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</si>
  <si>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</si>
  <si>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</si>
  <si>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</si>
  <si>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</si>
  <si>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</si>
  <si>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</si>
  <si>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</si>
  <si>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</si>
  <si>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</si>
  <si>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</si>
  <si>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</si>
  <si>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</si>
  <si>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</si>
  <si>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</si>
  <si>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</si>
  <si>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</si>
  <si>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</si>
  <si>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</si>
  <si>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</si>
  <si>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</si>
  <si>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</si>
  <si>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</si>
  <si>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</si>
  <si>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</si>
  <si>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</si>
  <si>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</si>
  <si>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</si>
  <si>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</si>
  <si>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</si>
  <si>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</si>
  <si>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</si>
  <si>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</si>
  <si>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</si>
  <si>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</si>
  <si>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</si>
  <si>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</si>
  <si>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</si>
  <si>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</si>
  <si>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</si>
  <si>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</si>
  <si>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</si>
  <si>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</si>
  <si>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</si>
  <si>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</si>
  <si>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</si>
  <si>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</si>
  <si>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</si>
  <si>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</si>
  <si>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</si>
  <si>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</si>
  <si>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</si>
  <si>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</si>
  <si>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</si>
  <si>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</si>
  <si>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</si>
  <si>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</si>
  <si>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</si>
  <si>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</si>
  <si>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</si>
  <si>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</si>
  <si>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</si>
  <si>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</si>
  <si>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</si>
  <si>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</si>
  <si>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</si>
  <si>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</si>
  <si>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</si>
  <si>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</si>
  <si>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</si>
  <si>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</si>
  <si>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</si>
  <si>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</si>
  <si>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</si>
  <si>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</si>
  <si>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</si>
  <si>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</si>
  <si>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</si>
  <si>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</si>
  <si>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</si>
  <si>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</si>
  <si>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</si>
  <si>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</si>
  <si>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</si>
  <si>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</si>
  <si>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</si>
  <si>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</si>
  <si>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</si>
  <si>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</si>
  <si>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</si>
  <si>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</si>
  <si>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</si>
  <si>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</si>
  <si>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</si>
  <si>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</si>
  <si>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</si>
  <si>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</si>
  <si>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</si>
  <si>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</si>
  <si>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</si>
  <si>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</si>
  <si>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</si>
  <si>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</si>
  <si>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</si>
  <si>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</si>
  <si>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</si>
  <si>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</si>
  <si>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</si>
  <si>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</si>
  <si>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</si>
  <si>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</si>
  <si>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</si>
  <si>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</si>
  <si>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</si>
  <si>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</si>
  <si>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</si>
  <si>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</si>
  <si>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</si>
  <si>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</si>
  <si>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</si>
  <si>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</si>
  <si>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</si>
  <si>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</si>
  <si>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</si>
  <si>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</si>
  <si>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</si>
  <si>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</si>
  <si>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</si>
  <si>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</si>
  <si>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</si>
  <si>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</si>
  <si>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</si>
  <si>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</si>
  <si>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</si>
  <si>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</si>
  <si>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</si>
  <si>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</si>
  <si>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</si>
  <si>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</si>
  <si>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</si>
  <si>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</si>
  <si>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</si>
  <si>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</si>
  <si>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</si>
  <si>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</si>
  <si>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</si>
  <si>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</si>
  <si>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</si>
  <si>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</si>
  <si>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</si>
  <si>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</si>
  <si>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</si>
  <si>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</si>
  <si>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</si>
  <si>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</si>
  <si>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</si>
  <si>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</si>
  <si>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</si>
  <si>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</si>
  <si>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</si>
  <si>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</si>
  <si>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</si>
  <si>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</si>
  <si>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</si>
  <si>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</si>
  <si>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</si>
  <si>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</si>
  <si>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</si>
  <si>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</si>
  <si>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</si>
  <si>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</si>
  <si>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</si>
  <si>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</si>
  <si>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</si>
  <si>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</si>
  <si>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</si>
  <si>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</si>
  <si>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</si>
  <si>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</si>
  <si>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</si>
  <si>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</si>
  <si>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</si>
  <si>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</si>
  <si>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</si>
  <si>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</si>
  <si>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</si>
  <si>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</si>
  <si>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</si>
  <si>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</si>
  <si>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</si>
  <si>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</si>
  <si>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</si>
  <si>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</si>
  <si>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</si>
  <si>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</si>
  <si>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</si>
  <si>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</si>
  <si>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</si>
  <si>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</si>
  <si>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</si>
  <si>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</si>
  <si>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</si>
  <si>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</si>
  <si>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</si>
  <si>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</si>
  <si>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</si>
  <si>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</si>
  <si>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</si>
  <si>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</si>
  <si>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</si>
  <si>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</si>
  <si>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</si>
  <si>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</si>
  <si>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</si>
  <si>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</si>
  <si>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</si>
  <si>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</si>
  <si>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</si>
  <si>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</si>
  <si>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</si>
  <si>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</si>
  <si>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</si>
  <si>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</si>
  <si>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</si>
  <si>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</si>
  <si>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</si>
  <si>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</si>
  <si>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</si>
  <si>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</si>
  <si>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</si>
  <si>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</si>
  <si>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</si>
  <si>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</si>
  <si>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</si>
  <si>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</si>
  <si>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</si>
  <si>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</si>
  <si>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</si>
  <si>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</si>
  <si>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</si>
  <si>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</si>
  <si>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</si>
  <si>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</si>
  <si>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</si>
  <si>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</si>
  <si>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</si>
  <si>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</si>
  <si>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</si>
  <si>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</si>
  <si>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</si>
  <si>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</si>
  <si>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</si>
  <si>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</si>
  <si>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</si>
  <si>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</si>
  <si>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</si>
  <si>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</si>
  <si>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</si>
  <si>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</si>
  <si>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</si>
  <si>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</si>
  <si>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</si>
  <si>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</si>
  <si>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</si>
  <si>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</si>
  <si>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</si>
  <si>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</si>
  <si>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</si>
  <si>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</si>
  <si>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</si>
  <si>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</si>
  <si>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</si>
  <si>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</si>
  <si>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</si>
  <si>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</si>
  <si>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</si>
  <si>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</si>
  <si>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</si>
  <si>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</si>
  <si>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</si>
  <si>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</si>
  <si>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</si>
  <si>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</si>
  <si>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</si>
  <si>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</si>
  <si>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</si>
  <si>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</si>
  <si>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</si>
  <si>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</si>
  <si>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</si>
  <si>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</si>
  <si>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</si>
  <si>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</si>
  <si>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</si>
  <si>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</si>
  <si>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</si>
  <si>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</si>
  <si>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</si>
  <si>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</si>
  <si>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</si>
  <si>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</si>
  <si>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</si>
  <si>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</si>
  <si>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</si>
  <si>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</si>
  <si>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</si>
  <si>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</si>
  <si>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</si>
  <si>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</si>
  <si>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</si>
  <si>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</si>
  <si>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</si>
  <si>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</si>
  <si>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</si>
  <si>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</si>
  <si>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</si>
  <si>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</si>
  <si>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</si>
  <si>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</si>
  <si>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</si>
  <si>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</si>
  <si>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</si>
  <si>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</si>
  <si>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</si>
  <si>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</si>
  <si>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</si>
  <si>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</si>
  <si>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</si>
  <si>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</si>
  <si>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</si>
  <si>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</si>
  <si>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</si>
  <si>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</si>
  <si>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</si>
  <si>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</si>
  <si>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</si>
  <si>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</si>
  <si>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</si>
  <si>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</si>
  <si>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</si>
  <si>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</si>
  <si>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</si>
  <si>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</si>
  <si>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</si>
  <si>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</si>
  <si>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</si>
  <si>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</si>
  <si>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</si>
  <si>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</si>
  <si>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</si>
  <si>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</si>
  <si>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</si>
  <si>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</si>
  <si>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</si>
  <si>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</si>
  <si>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</si>
  <si>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</si>
  <si>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</si>
  <si>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</si>
  <si>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</si>
  <si>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</si>
  <si>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</si>
  <si>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</si>
  <si>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</si>
  <si>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</si>
  <si>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</si>
  <si>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</si>
  <si>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</si>
  <si>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</si>
  <si>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</si>
  <si>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</si>
  <si>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</si>
  <si>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</si>
  <si>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</si>
  <si>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</si>
  <si>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</si>
  <si>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</si>
  <si>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</si>
  <si>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</si>
  <si>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</si>
  <si>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</si>
  <si>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</si>
  <si>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</si>
  <si>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</si>
  <si>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</si>
  <si>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</si>
  <si>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</si>
  <si>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</si>
  <si>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</si>
  <si>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</si>
  <si>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</si>
  <si>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</si>
  <si>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</si>
  <si>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</si>
  <si>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</si>
  <si>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</si>
  <si>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</si>
  <si>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</si>
  <si>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</si>
  <si>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</si>
  <si>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</si>
  <si>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</si>
  <si>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</si>
  <si>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</si>
  <si>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</si>
  <si>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</si>
  <si>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</si>
  <si>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</si>
  <si>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</si>
  <si>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</si>
  <si>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</si>
  <si>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</si>
  <si>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</si>
  <si>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</si>
  <si>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</si>
  <si>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</si>
  <si>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</si>
  <si>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</si>
  <si>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</si>
  <si>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</si>
  <si>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</si>
  <si>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</si>
  <si>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</si>
  <si>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</si>
  <si>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</si>
  <si>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</si>
  <si>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</si>
  <si>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</si>
  <si>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</si>
  <si>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</si>
  <si>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</si>
  <si>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</si>
  <si>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</si>
  <si>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</si>
  <si>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</si>
  <si>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</si>
  <si>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</si>
  <si>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</si>
  <si>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</si>
  <si>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</si>
  <si>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</si>
  <si>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</si>
  <si>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</si>
  <si>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</si>
  <si>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</si>
  <si>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</si>
  <si>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</si>
  <si>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</si>
  <si>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</si>
  <si>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</si>
  <si>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</si>
  <si>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</si>
  <si>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</si>
  <si>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</si>
  <si>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</si>
  <si>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</si>
  <si>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</si>
  <si>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</si>
  <si>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</si>
  <si>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</si>
  <si>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</si>
  <si>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</si>
  <si>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</si>
  <si>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</si>
  <si>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</si>
  <si>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</si>
  <si>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</si>
  <si>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</si>
  <si>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</si>
  <si>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</si>
  <si>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</si>
  <si>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</si>
  <si>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</si>
  <si>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</si>
  <si>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</si>
  <si>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</si>
  <si>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</si>
  <si>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</si>
  <si>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</si>
  <si>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</si>
  <si>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</si>
  <si>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</si>
  <si>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</si>
  <si>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</si>
  <si>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</si>
  <si>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</si>
  <si>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</si>
  <si>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</si>
  <si>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</si>
  <si>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</si>
  <si>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</si>
  <si>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</si>
  <si>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</si>
  <si>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</si>
  <si>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</si>
  <si>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</si>
  <si>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</si>
  <si>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</si>
  <si>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</si>
  <si>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</si>
  <si>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</si>
  <si>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</si>
  <si>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</si>
  <si>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</si>
  <si>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</si>
  <si>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</si>
  <si>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</si>
  <si>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</si>
  <si>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</si>
  <si>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</si>
  <si>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</si>
  <si>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</si>
  <si>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</si>
  <si>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</si>
  <si>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</si>
  <si>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</si>
  <si>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</si>
  <si>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</si>
  <si>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</si>
  <si>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</si>
  <si>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</si>
  <si>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</si>
  <si>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</si>
  <si>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</si>
  <si>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</si>
  <si>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</si>
  <si>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</si>
  <si>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</si>
  <si>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</si>
  <si>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</si>
  <si>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</si>
  <si>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</si>
  <si>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</si>
  <si>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</si>
  <si>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</si>
  <si>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</si>
  <si>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</si>
  <si>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</si>
  <si>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</si>
  <si>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</si>
  <si>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</si>
  <si>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</si>
  <si>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</si>
  <si>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</si>
  <si>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</si>
  <si>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</si>
  <si>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</si>
  <si>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</si>
  <si>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</si>
  <si>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</si>
  <si>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</si>
  <si>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</si>
  <si>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</si>
  <si>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</si>
  <si>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</si>
  <si>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</si>
  <si>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</si>
  <si>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</si>
  <si>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</si>
  <si>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</si>
  <si>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</si>
  <si>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</si>
  <si>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</si>
  <si>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</si>
  <si>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</si>
  <si>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</si>
  <si>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</si>
  <si>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</si>
  <si>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</si>
  <si>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</si>
  <si>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</si>
  <si>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</si>
  <si>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</si>
  <si>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</si>
  <si>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</si>
  <si>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</si>
  <si>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</si>
  <si>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</si>
  <si>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</si>
  <si>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</si>
  <si>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</si>
  <si>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</si>
  <si>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</si>
  <si>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</si>
  <si>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</si>
  <si>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</si>
  <si>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</si>
  <si>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</si>
  <si>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</si>
  <si>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</si>
  <si>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</si>
  <si>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</si>
  <si>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</si>
  <si>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</si>
  <si>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</si>
  <si>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</si>
  <si>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</si>
  <si>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</si>
  <si>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</si>
  <si>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</si>
  <si>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</si>
  <si>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</si>
  <si>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</si>
  <si>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</si>
  <si>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</si>
  <si>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</si>
  <si>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</si>
  <si>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</si>
  <si>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</si>
  <si>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</si>
  <si>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</si>
  <si>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</si>
  <si>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</si>
  <si>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</si>
  <si>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</si>
  <si>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</si>
  <si>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</si>
  <si>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</si>
  <si>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</si>
  <si>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</si>
  <si>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</si>
  <si>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</si>
  <si>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</si>
  <si>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</si>
  <si>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</si>
  <si>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</si>
  <si>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</si>
  <si>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</si>
  <si>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</si>
  <si>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</si>
  <si>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</si>
  <si>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</si>
  <si>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</si>
  <si>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</si>
  <si>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</si>
  <si>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</si>
  <si>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</si>
  <si>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</si>
  <si>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</si>
  <si>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</si>
  <si>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</si>
  <si>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</si>
  <si>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</si>
  <si>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</si>
  <si>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</si>
  <si>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</si>
  <si>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</si>
  <si>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</si>
  <si>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</si>
  <si>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</si>
  <si>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</si>
  <si>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</si>
  <si>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</si>
  <si>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</si>
  <si>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</si>
  <si>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</si>
  <si>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</si>
  <si>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</si>
  <si>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</si>
  <si>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</si>
  <si>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</si>
  <si>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</si>
  <si>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</si>
  <si>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</si>
  <si>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</si>
  <si>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</si>
  <si>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</si>
  <si>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</si>
  <si>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</si>
  <si>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</si>
  <si>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</si>
  <si>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</si>
  <si>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</si>
  <si>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</si>
  <si>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</si>
  <si>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</si>
  <si>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</si>
  <si>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</si>
  <si>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</si>
  <si>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</si>
  <si>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</si>
  <si>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</si>
  <si>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</si>
  <si>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</si>
  <si>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</si>
  <si>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</si>
  <si>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</si>
  <si>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</si>
  <si>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</si>
  <si>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</si>
  <si>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</si>
  <si>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</si>
  <si>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</si>
  <si>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</si>
  <si>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</si>
  <si>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</si>
  <si>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</si>
  <si>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</si>
  <si>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</si>
  <si>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</si>
  <si>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</si>
  <si>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</si>
  <si>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</si>
  <si>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</si>
  <si>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</si>
  <si>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</si>
  <si>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</si>
  <si>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</si>
  <si>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</si>
  <si>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</si>
  <si>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</si>
  <si>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</si>
  <si>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</si>
  <si>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</si>
  <si>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</si>
  <si>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</si>
  <si>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</si>
  <si>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</si>
  <si>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</si>
  <si>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</si>
  <si>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</si>
  <si>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</si>
  <si>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</si>
  <si>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</si>
  <si>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</si>
  <si>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</si>
  <si>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</si>
  <si>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</si>
  <si>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</si>
  <si>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</si>
  <si>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</si>
  <si>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</si>
  <si>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</si>
  <si>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</si>
  <si>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</si>
  <si>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</si>
  <si>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</si>
  <si>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</si>
  <si>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</si>
  <si>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</si>
  <si>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</si>
  <si>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</si>
  <si>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</si>
  <si>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</si>
  <si>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</si>
  <si>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</si>
  <si>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</si>
  <si>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</si>
  <si>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</si>
  <si>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</si>
  <si>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</si>
  <si>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</si>
  <si>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</si>
  <si>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</si>
  <si>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</si>
  <si>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</si>
  <si>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</si>
  <si>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</si>
  <si>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</si>
  <si>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</si>
  <si>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</si>
  <si>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</si>
  <si>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</si>
  <si>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</si>
  <si>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</si>
  <si>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</si>
  <si>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</si>
  <si>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</si>
  <si>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</si>
  <si>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</si>
  <si>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</si>
  <si>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</si>
  <si>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</si>
  <si>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</si>
  <si>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</si>
  <si>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</si>
  <si>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</si>
  <si>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</si>
  <si>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</si>
  <si>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</si>
  <si>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</si>
  <si>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</si>
  <si>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</si>
  <si>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</si>
  <si>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</si>
  <si>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</si>
  <si>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</si>
  <si>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</si>
  <si>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</si>
  <si>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</si>
  <si>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</si>
  <si>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</si>
  <si>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</si>
  <si>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</si>
  <si>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</si>
  <si>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</si>
  <si>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</si>
  <si>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</si>
  <si>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</si>
  <si>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</si>
  <si>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</si>
  <si>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</si>
  <si>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</si>
  <si>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</si>
  <si>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</si>
  <si>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</si>
  <si>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</si>
  <si>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</si>
  <si>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</si>
  <si>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</si>
  <si>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</si>
  <si>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</si>
  <si>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</si>
  <si>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</si>
  <si>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</si>
  <si>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</si>
  <si>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</si>
  <si>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</si>
  <si>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</si>
  <si>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</si>
  <si>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</si>
  <si>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</si>
  <si>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</si>
  <si>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</si>
  <si>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</si>
  <si>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</si>
  <si>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</si>
  <si>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</si>
  <si>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</si>
  <si>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</si>
  <si>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</si>
  <si>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</si>
  <si>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</si>
  <si>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</si>
  <si>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</si>
  <si>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</si>
  <si>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</si>
  <si>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</si>
  <si>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</si>
  <si>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</si>
  <si>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</si>
  <si>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</si>
  <si>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</si>
  <si>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</si>
  <si>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</si>
  <si>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</si>
  <si>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</si>
  <si>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</si>
  <si>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</si>
  <si>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</si>
  <si>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</si>
  <si>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</si>
  <si>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</si>
  <si>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</si>
  <si>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</si>
  <si>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</si>
  <si>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</si>
  <si>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</si>
  <si>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</si>
  <si>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</si>
  <si>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</si>
  <si>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</si>
  <si>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</si>
  <si>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</si>
  <si>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</si>
  <si>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</si>
  <si>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</si>
  <si>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</si>
  <si>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</si>
  <si>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</si>
  <si>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</si>
  <si>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</si>
  <si>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</si>
  <si>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</si>
  <si>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</si>
  <si>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</si>
  <si>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</si>
  <si>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</si>
  <si>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</si>
  <si>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</si>
  <si>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</si>
  <si>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</si>
  <si>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</si>
  <si>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</si>
  <si>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</si>
  <si>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</si>
  <si>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</si>
  <si>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</si>
  <si>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</si>
  <si>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</si>
  <si>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</si>
  <si>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</si>
  <si>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</si>
  <si>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</si>
  <si>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</si>
  <si>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</si>
  <si>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</si>
  <si>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</si>
  <si>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</si>
  <si>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</si>
  <si>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</si>
  <si>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</si>
  <si>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</si>
  <si>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</si>
  <si>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</si>
  <si>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</si>
  <si>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</si>
  <si>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</si>
  <si>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</si>
  <si>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</si>
  <si>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</si>
  <si>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</si>
  <si>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</si>
  <si>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</si>
  <si>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</si>
  <si>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</si>
  <si>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</si>
  <si>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</si>
  <si>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</si>
  <si>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</si>
  <si>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</si>
  <si>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</si>
  <si>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</si>
  <si>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</si>
  <si>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</si>
  <si>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</si>
  <si>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</si>
  <si>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</si>
  <si>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</si>
  <si>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</si>
  <si>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</si>
  <si>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</si>
  <si>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</si>
  <si>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</si>
  <si>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</si>
  <si>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</si>
  <si>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</si>
  <si>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</si>
  <si>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</si>
  <si>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</si>
  <si>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</si>
  <si>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</si>
  <si>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</si>
  <si>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</si>
  <si>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</si>
  <si>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</si>
  <si>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</si>
  <si>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</si>
  <si>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</si>
  <si>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</si>
  <si>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</si>
  <si>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</si>
  <si>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</si>
  <si>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</si>
  <si>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</si>
  <si>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</si>
  <si>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</si>
  <si>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</si>
  <si>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</si>
  <si>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</si>
  <si>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</si>
  <si>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</si>
  <si>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</si>
  <si>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</si>
  <si>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</si>
  <si>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</si>
  <si>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</si>
  <si>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</si>
  <si>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</si>
  <si>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</si>
  <si>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</si>
  <si>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</si>
  <si>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</si>
  <si>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</si>
  <si>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</si>
  <si>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</si>
  <si>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</si>
  <si>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</si>
  <si>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</si>
  <si>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</si>
  <si>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</si>
  <si>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</si>
  <si>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</si>
  <si>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</si>
  <si>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</si>
  <si>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</si>
  <si>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</si>
  <si>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</si>
  <si>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</si>
  <si>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</si>
  <si>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</si>
  <si>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</si>
  <si>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</si>
  <si>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</si>
  <si>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</si>
  <si>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</si>
  <si>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</si>
  <si>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</si>
  <si>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</si>
  <si>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</si>
  <si>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</si>
  <si>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</si>
  <si>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</si>
  <si>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</si>
  <si>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</si>
  <si>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</si>
  <si>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</si>
  <si>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</si>
  <si>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</si>
  <si>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</si>
  <si>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</si>
  <si>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</si>
  <si>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</si>
  <si>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</si>
  <si>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</si>
  <si>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</si>
  <si>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</si>
  <si>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</si>
  <si>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</si>
  <si>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</si>
  <si>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</si>
  <si>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</si>
  <si>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</si>
  <si>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</si>
  <si>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</si>
  <si>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</si>
  <si>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</si>
  <si>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</si>
  <si>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</si>
  <si>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</si>
  <si>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</si>
  <si>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</si>
  <si>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</si>
  <si>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</si>
  <si>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</si>
  <si>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</si>
  <si>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</si>
  <si>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</si>
  <si>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</si>
  <si>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</si>
  <si>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</si>
  <si>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</si>
  <si>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</si>
  <si>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</si>
  <si>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</si>
  <si>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</si>
  <si>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</si>
  <si>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</si>
  <si>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</si>
  <si>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</si>
  <si>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</si>
  <si>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</si>
  <si>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</si>
  <si>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</si>
  <si>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</si>
  <si>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</si>
  <si>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</si>
  <si>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</si>
  <si>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</si>
  <si>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</si>
  <si>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</si>
  <si>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</si>
  <si>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</si>
  <si>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</si>
  <si>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</si>
  <si>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</si>
  <si>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</si>
  <si>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</si>
  <si>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</si>
  <si>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</si>
  <si>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</si>
  <si>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</si>
  <si>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</si>
  <si>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</si>
  <si>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</si>
  <si>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</si>
  <si>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</si>
  <si>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</si>
  <si>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</si>
  <si>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</si>
  <si>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</si>
  <si>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</si>
  <si>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</si>
  <si>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</si>
  <si>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</si>
  <si>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</si>
  <si>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</si>
  <si>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</si>
  <si>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</si>
  <si>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</si>
  <si>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</si>
  <si>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</si>
  <si>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</si>
  <si>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</si>
  <si>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</si>
  <si>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</si>
  <si>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</si>
  <si>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</si>
  <si>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</si>
  <si>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</si>
  <si>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</si>
  <si>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</si>
  <si>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</si>
  <si>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</si>
  <si>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</si>
  <si>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</si>
  <si>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</si>
  <si>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</si>
  <si>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</si>
  <si>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</si>
  <si>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</si>
  <si>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</si>
  <si>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</si>
  <si>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</si>
  <si>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</si>
  <si>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</si>
  <si>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</si>
  <si>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</si>
  <si>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</si>
  <si>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</si>
  <si>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</si>
  <si>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</si>
  <si>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</si>
  <si>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</si>
  <si>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</si>
  <si>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</si>
  <si>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</si>
  <si>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</si>
  <si>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</si>
  <si>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</si>
  <si>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</si>
  <si>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</si>
  <si>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</si>
  <si>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</si>
  <si>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</si>
  <si>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</si>
  <si>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</si>
  <si>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</si>
  <si>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</si>
  <si>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</si>
  <si>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</si>
  <si>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</si>
  <si>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</si>
  <si>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</si>
  <si>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</si>
  <si>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</si>
  <si>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</si>
  <si>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</si>
  <si>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</si>
  <si>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</si>
  <si>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</si>
  <si>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</si>
  <si>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</si>
  <si>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</si>
  <si>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</si>
  <si>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</si>
  <si>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</si>
  <si>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</si>
  <si>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</si>
  <si>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</si>
  <si>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</si>
  <si>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</si>
  <si>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</si>
  <si>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</si>
  <si>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</si>
  <si>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</si>
  <si>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</si>
  <si>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</si>
  <si>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</si>
  <si>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</si>
  <si>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</si>
  <si>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</si>
  <si>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</si>
  <si>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</si>
  <si>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</si>
  <si>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</si>
  <si>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</si>
  <si>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</si>
  <si>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</si>
  <si>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</si>
  <si>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</si>
  <si>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</si>
  <si>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</si>
  <si>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</si>
  <si>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</si>
  <si>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</si>
  <si>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</si>
  <si>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</si>
  <si>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</si>
  <si>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</si>
  <si>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</si>
  <si>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</si>
  <si>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</si>
  <si>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</si>
  <si>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</si>
  <si>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</si>
  <si>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</si>
  <si>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</si>
  <si>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</si>
  <si>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</si>
  <si>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</si>
  <si>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</si>
  <si>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</si>
  <si>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</si>
  <si>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</si>
  <si>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</si>
  <si>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</si>
  <si>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</si>
  <si>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</si>
  <si>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</si>
  <si>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</si>
  <si>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</si>
  <si>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</si>
  <si>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</si>
  <si>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</si>
  <si>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</si>
  <si>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</si>
  <si>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</si>
  <si>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</si>
  <si>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</si>
  <si>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</si>
  <si>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</si>
  <si>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</si>
  <si>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</si>
  <si>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</si>
  <si>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</si>
  <si>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</si>
  <si>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</si>
  <si>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</si>
  <si>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</si>
  <si>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</si>
  <si>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</si>
  <si>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</si>
  <si>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</si>
  <si>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</si>
  <si>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</si>
  <si>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</si>
  <si>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</si>
  <si>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</si>
  <si>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</si>
  <si>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</si>
  <si>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</si>
  <si>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</si>
  <si>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</si>
  <si>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</si>
  <si>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</si>
  <si>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</si>
  <si>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</si>
  <si>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</si>
  <si>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</si>
  <si>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</si>
  <si>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</si>
  <si>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</si>
  <si>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</si>
  <si>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</si>
  <si>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</si>
  <si>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</si>
  <si>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</si>
  <si>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</si>
  <si>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</si>
  <si>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</si>
  <si>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</si>
  <si>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</si>
  <si>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</si>
  <si>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</si>
  <si>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</si>
  <si>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</si>
  <si>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</si>
  <si>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</si>
  <si>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</si>
  <si>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</si>
  <si>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</si>
  <si>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</si>
  <si>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</si>
  <si>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</si>
  <si>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</si>
  <si>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</si>
  <si>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</si>
  <si>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</si>
  <si>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</si>
  <si>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</si>
  <si>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</si>
  <si>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</si>
  <si>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</si>
  <si>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</si>
  <si>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</si>
  <si>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</si>
  <si>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</si>
  <si>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</si>
  <si>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</si>
  <si>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</si>
  <si>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</si>
  <si>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</si>
  <si>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</si>
  <si>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</si>
  <si>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</si>
  <si>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</si>
  <si>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</si>
  <si>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</si>
  <si>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</si>
  <si>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</si>
  <si>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</si>
  <si>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</si>
  <si>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</si>
  <si>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</si>
  <si>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</si>
  <si>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</si>
  <si>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</si>
  <si>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</si>
  <si>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</si>
  <si>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</si>
  <si>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</si>
  <si>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</si>
  <si>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</si>
  <si>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</si>
  <si>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</si>
  <si>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</si>
  <si>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</si>
  <si>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</si>
  <si>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</si>
  <si>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</si>
  <si>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</si>
  <si>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</si>
  <si>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</si>
  <si>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</si>
  <si>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</si>
  <si>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</si>
  <si>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</si>
  <si>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</si>
  <si>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</si>
  <si>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</si>
  <si>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</si>
  <si>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</si>
  <si>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</si>
  <si>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</si>
  <si>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</si>
  <si>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</si>
  <si>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</si>
  <si>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</si>
  <si>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</si>
  <si>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</si>
  <si>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</si>
  <si>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</si>
  <si>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</si>
  <si>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</si>
  <si>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</si>
  <si>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</si>
  <si>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</si>
  <si>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</si>
  <si>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</si>
  <si>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</si>
  <si>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</si>
  <si>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</si>
  <si>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</si>
  <si>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</si>
  <si>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</si>
  <si>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</si>
  <si>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</si>
  <si>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</si>
  <si>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</si>
  <si>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</si>
  <si>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</si>
  <si>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</si>
  <si>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</si>
  <si>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</si>
  <si>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</si>
  <si>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</si>
  <si>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</si>
  <si>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</si>
  <si>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</si>
  <si>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</si>
  <si>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</si>
  <si>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</si>
  <si>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</si>
  <si>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</si>
  <si>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</si>
  <si>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</si>
  <si>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</si>
  <si>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</si>
  <si>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</si>
  <si>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</si>
  <si>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</si>
  <si>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</si>
  <si>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</si>
  <si>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</si>
  <si>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</si>
  <si>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</si>
  <si>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</si>
  <si>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</si>
  <si>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</si>
  <si>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</si>
  <si>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</si>
  <si>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</si>
  <si>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</si>
  <si>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</si>
  <si>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</si>
  <si>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</si>
  <si>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</si>
  <si>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</si>
  <si>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</si>
  <si>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</si>
  <si>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</si>
  <si>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</si>
  <si>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</si>
  <si>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</si>
  <si>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</si>
  <si>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</si>
  <si>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</si>
  <si>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</si>
  <si>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</si>
  <si>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</si>
  <si>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</si>
  <si>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</si>
  <si>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</si>
  <si>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</si>
  <si>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</si>
  <si>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</si>
  <si>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</si>
  <si>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</si>
  <si>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</si>
  <si>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</si>
  <si>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</si>
  <si>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</si>
  <si>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</si>
  <si>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</si>
  <si>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</si>
  <si>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</si>
  <si>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</si>
  <si>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</si>
  <si>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</si>
  <si>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</si>
  <si>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</si>
  <si>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</si>
  <si>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</si>
  <si>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</si>
  <si>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</si>
  <si>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</si>
  <si>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</si>
  <si>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</si>
  <si>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</si>
  <si>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</si>
  <si>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</si>
  <si>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</si>
  <si>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</si>
  <si>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</si>
  <si>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</si>
  <si>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</si>
  <si>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</si>
  <si>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</si>
  <si>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</si>
  <si>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</si>
  <si>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</si>
  <si>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</si>
  <si>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</si>
  <si>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</si>
  <si>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</si>
  <si>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</si>
  <si>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</si>
  <si>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</si>
  <si>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</si>
  <si>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</si>
  <si>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</si>
  <si>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</si>
  <si>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</si>
  <si>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</si>
  <si>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</si>
  <si>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</si>
  <si>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</si>
  <si>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</si>
  <si>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</si>
  <si>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</si>
  <si>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</si>
  <si>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</si>
  <si>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</si>
  <si>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</si>
  <si>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</si>
  <si>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</si>
  <si>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</si>
  <si>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</si>
  <si>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</si>
  <si>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</si>
  <si>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</si>
  <si>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</si>
  <si>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</si>
  <si>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</si>
  <si>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</si>
  <si>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</si>
  <si>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</si>
  <si>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</si>
  <si>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</si>
  <si>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</si>
  <si>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</si>
  <si>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</si>
  <si>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</si>
  <si>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</si>
  <si>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</si>
  <si>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</si>
  <si>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</si>
  <si>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</si>
  <si>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</si>
  <si>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</si>
  <si>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</si>
  <si>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</si>
  <si>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</si>
  <si>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</si>
  <si>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</si>
  <si>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</si>
  <si>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</si>
  <si>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</si>
  <si>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</si>
  <si>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</si>
  <si>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</si>
  <si>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</si>
  <si>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</si>
  <si>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</si>
  <si>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</si>
  <si>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</si>
  <si>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</si>
  <si>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</si>
  <si>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</si>
  <si>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</si>
  <si>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</si>
  <si>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</si>
  <si>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</si>
  <si>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</si>
  <si>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</si>
  <si>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</si>
  <si>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</si>
  <si>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</si>
  <si>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</si>
  <si>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</si>
  <si>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</si>
  <si>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</si>
  <si>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</si>
  <si>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</si>
  <si>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</si>
  <si>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</si>
  <si>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</si>
  <si>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</si>
  <si>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</si>
  <si>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</si>
  <si>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</si>
  <si>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</si>
  <si>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</si>
  <si>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</si>
  <si>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</si>
  <si>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</si>
  <si>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</si>
  <si>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</si>
  <si>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</si>
  <si>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</si>
  <si>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</si>
  <si>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</si>
  <si>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</si>
  <si>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</si>
  <si>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</si>
  <si>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</si>
  <si>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</si>
  <si>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</si>
  <si>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</si>
  <si>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</si>
  <si>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</si>
  <si>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</si>
  <si>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</si>
  <si>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</si>
  <si>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</si>
  <si>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</si>
  <si>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</si>
  <si>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</si>
  <si>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</si>
  <si>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</si>
  <si>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</si>
  <si>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</si>
  <si>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</si>
  <si>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</si>
  <si>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</si>
  <si>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</si>
  <si>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</si>
  <si>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</si>
  <si>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</si>
  <si>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</si>
  <si>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</si>
  <si>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</si>
  <si>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</si>
  <si>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</si>
  <si>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</si>
  <si>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</si>
  <si>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</si>
  <si>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</si>
  <si>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</si>
  <si>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</si>
  <si>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</si>
  <si>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</si>
  <si>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</si>
  <si>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</si>
  <si>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</si>
  <si>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</si>
  <si>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</si>
  <si>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</si>
  <si>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</si>
  <si>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</si>
  <si>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</si>
  <si>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</si>
  <si>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</si>
  <si>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</si>
  <si>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</si>
  <si>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</si>
  <si>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</si>
  <si>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</si>
  <si>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</si>
  <si>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</si>
  <si>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</si>
  <si>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</si>
  <si>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</si>
  <si>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</si>
  <si>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</si>
  <si>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</si>
  <si>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</si>
  <si>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</si>
  <si>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</si>
  <si>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</si>
  <si>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</si>
  <si>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</si>
  <si>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</si>
  <si>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</si>
  <si>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</si>
  <si>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</si>
  <si>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</si>
  <si>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</si>
  <si>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</si>
  <si>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</si>
  <si>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</si>
  <si>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</si>
  <si>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</si>
  <si>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</si>
  <si>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</si>
  <si>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</si>
  <si>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</si>
  <si>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</si>
  <si>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</si>
  <si>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</si>
  <si>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</si>
  <si>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</si>
  <si>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</si>
  <si>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</si>
  <si>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</si>
  <si>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</si>
  <si>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</si>
  <si>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</si>
  <si>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</si>
  <si>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</si>
  <si>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</si>
  <si>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</si>
  <si>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</si>
  <si>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</si>
  <si>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</si>
  <si>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</si>
  <si>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</si>
  <si>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</si>
  <si>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</si>
  <si>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</si>
  <si>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</si>
  <si>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</si>
  <si>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</si>
  <si>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</si>
  <si>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</si>
  <si>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</si>
  <si>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</si>
  <si>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</si>
  <si>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</si>
  <si>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</si>
  <si>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</si>
  <si>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</si>
  <si>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</si>
  <si>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</si>
  <si>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</si>
  <si>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</si>
  <si>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</si>
  <si>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</si>
  <si>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</si>
  <si>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</si>
  <si>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</si>
  <si>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</si>
  <si>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</si>
  <si>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</si>
  <si>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</si>
  <si>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</si>
  <si>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</si>
  <si>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</si>
  <si>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</si>
  <si>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</si>
  <si>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</si>
  <si>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</si>
  <si>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</si>
  <si>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</si>
  <si>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</si>
  <si>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</si>
  <si>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</si>
  <si>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</si>
  <si>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</si>
  <si>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</si>
  <si>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</si>
  <si>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</si>
  <si>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</si>
  <si>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</si>
  <si>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</si>
  <si>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</si>
  <si>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</si>
  <si>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</si>
  <si>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</si>
  <si>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</si>
  <si>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</si>
  <si>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</si>
  <si>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</si>
  <si>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</si>
  <si>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</si>
  <si>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</si>
  <si>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</si>
  <si>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</si>
  <si>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</si>
  <si>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</si>
  <si>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</si>
  <si>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</si>
  <si>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</si>
  <si>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</si>
  <si>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</si>
  <si>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</si>
  <si>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</si>
  <si>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</si>
  <si>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</si>
  <si>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</si>
  <si>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</si>
  <si>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</si>
  <si>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</si>
  <si>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</si>
  <si>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</si>
  <si>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</si>
  <si>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</si>
  <si>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</si>
  <si>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</si>
  <si>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</si>
  <si>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</si>
  <si>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</si>
  <si>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</si>
  <si>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</si>
  <si>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</si>
  <si>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</si>
  <si>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</si>
  <si>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</si>
  <si>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</si>
  <si>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</si>
  <si>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</si>
  <si>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</si>
  <si>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</si>
  <si>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</si>
  <si>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</si>
  <si>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</si>
  <si>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</si>
  <si>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</si>
  <si>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</si>
  <si>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</si>
  <si>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</si>
  <si>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</si>
  <si>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</si>
  <si>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</si>
  <si>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</si>
  <si>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</si>
  <si>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</si>
  <si>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</si>
  <si>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</si>
  <si>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</si>
  <si>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</si>
  <si>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</si>
  <si>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</si>
  <si>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</si>
  <si>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</si>
  <si>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</si>
  <si>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</si>
  <si>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</si>
  <si>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</si>
  <si>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</si>
  <si>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</si>
  <si>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</si>
  <si>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</si>
  <si>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</si>
  <si>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</si>
  <si>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</si>
  <si>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</si>
  <si>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</si>
  <si>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</si>
  <si>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</si>
  <si>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</si>
  <si>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</si>
  <si>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</si>
  <si>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</si>
  <si>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</si>
  <si>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</si>
  <si>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</si>
  <si>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</si>
  <si>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</si>
  <si>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</si>
  <si>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</si>
  <si>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</si>
  <si>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</si>
  <si>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</si>
  <si>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</si>
  <si>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</si>
  <si>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</si>
  <si>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</si>
  <si>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</si>
  <si>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</si>
  <si>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</si>
  <si>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</si>
  <si>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</si>
  <si>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</si>
  <si>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</si>
  <si>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</si>
  <si>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</si>
  <si>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</si>
  <si>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</si>
  <si>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</si>
  <si>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</si>
  <si>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</si>
  <si>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</si>
  <si>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</si>
  <si>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</si>
  <si>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</si>
  <si>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</si>
  <si>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</si>
  <si>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</si>
  <si>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</si>
  <si>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</si>
  <si>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</si>
  <si>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</si>
  <si>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</si>
  <si>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</si>
  <si>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</si>
  <si>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</si>
  <si>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</si>
  <si>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</si>
  <si>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</si>
  <si>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</si>
  <si>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</si>
  <si>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</si>
  <si>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</si>
  <si>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</si>
  <si>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</si>
  <si>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</si>
  <si>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</si>
  <si>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</si>
  <si>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</si>
  <si>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</si>
  <si>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</si>
  <si>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</si>
  <si>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</si>
  <si>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</si>
  <si>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</si>
  <si>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</si>
  <si>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</si>
  <si>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</si>
  <si>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</si>
  <si>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</si>
  <si>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</si>
  <si>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</si>
  <si>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</si>
  <si>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</si>
  <si>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</si>
  <si>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</si>
  <si>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</si>
  <si>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</si>
  <si>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</si>
  <si>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</si>
  <si>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</si>
  <si>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</si>
  <si>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</si>
  <si>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</si>
  <si>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</si>
  <si>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</si>
  <si>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</si>
  <si>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</si>
  <si>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</si>
  <si>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</si>
  <si>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</si>
  <si>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</si>
  <si>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</si>
  <si>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</si>
  <si>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</si>
  <si>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</si>
  <si>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</si>
  <si>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</si>
  <si>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</si>
  <si>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</si>
  <si>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</si>
  <si>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</si>
  <si>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</si>
  <si>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</si>
  <si>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</si>
  <si>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</si>
  <si>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</si>
  <si>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</si>
  <si>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</si>
  <si>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</si>
  <si>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</si>
  <si>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</si>
  <si>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</si>
  <si>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</si>
  <si>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</si>
  <si>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</si>
  <si>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</si>
  <si>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</si>
  <si>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</si>
  <si>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</si>
  <si>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</si>
  <si>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</si>
  <si>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</si>
  <si>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</si>
  <si>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</si>
  <si>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</si>
  <si>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</si>
  <si>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</si>
  <si>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</si>
  <si>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</si>
  <si>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</si>
  <si>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</si>
  <si>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</si>
  <si>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</si>
  <si>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</si>
  <si>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</si>
  <si>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</si>
  <si>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</si>
  <si>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</si>
  <si>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</si>
  <si>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</si>
  <si>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</si>
  <si>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</si>
  <si>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</si>
  <si>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</si>
  <si>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</si>
  <si>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</si>
  <si>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</si>
  <si>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</si>
  <si>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</si>
  <si>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</si>
  <si>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</si>
  <si>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</si>
  <si>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</si>
  <si>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</si>
  <si>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</si>
  <si>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</si>
  <si>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</si>
  <si>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</si>
  <si>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</si>
  <si>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</si>
  <si>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</si>
  <si>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</si>
  <si>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</si>
  <si>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</si>
  <si>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</si>
  <si>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</si>
  <si>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</si>
  <si>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</si>
  <si>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</si>
  <si>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</si>
  <si>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</si>
  <si>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</si>
  <si>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</si>
  <si>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</si>
  <si>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</si>
  <si>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</si>
  <si>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</si>
  <si>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</si>
  <si>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</si>
  <si>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</si>
  <si>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</si>
  <si>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</si>
  <si>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</si>
  <si>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</si>
  <si>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</si>
  <si>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</si>
  <si>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</si>
  <si>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</si>
  <si>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</si>
  <si>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</si>
  <si>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</si>
  <si>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</si>
  <si>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</si>
  <si>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</si>
  <si>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</si>
  <si>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</si>
  <si>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</si>
  <si>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</si>
  <si>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</si>
  <si>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</si>
  <si>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</si>
  <si>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</si>
  <si>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</si>
  <si>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</si>
  <si>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</si>
  <si>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</si>
  <si>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</si>
  <si>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</si>
  <si>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</si>
  <si>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</si>
  <si>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</si>
  <si>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</si>
  <si>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</si>
  <si>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</si>
  <si>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</si>
  <si>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</si>
  <si>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</si>
  <si>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</si>
  <si>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</si>
  <si>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</si>
  <si>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</si>
  <si>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</si>
  <si>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</si>
  <si>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</si>
  <si>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</si>
  <si>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</si>
  <si>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</si>
  <si>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</si>
  <si>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</si>
  <si>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</si>
  <si>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</si>
  <si>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</si>
  <si>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</si>
  <si>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</si>
  <si>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</si>
  <si>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</si>
  <si>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</si>
  <si>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</si>
  <si>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</si>
  <si>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</si>
  <si>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</si>
  <si>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</si>
  <si>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</si>
  <si>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</si>
  <si>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</si>
  <si>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</si>
  <si>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</si>
  <si>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</si>
  <si>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</si>
  <si>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</si>
  <si>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</si>
  <si>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</si>
  <si>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</si>
  <si>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</si>
  <si>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</si>
  <si>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</si>
  <si>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</si>
  <si>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</si>
  <si>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</si>
  <si>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</si>
  <si>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</si>
  <si>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</si>
  <si>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</si>
  <si>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</si>
  <si>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</si>
  <si>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</si>
  <si>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</si>
  <si>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</si>
  <si>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</si>
  <si>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</si>
  <si>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</si>
  <si>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</si>
  <si>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</si>
  <si>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</si>
  <si>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</si>
  <si>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</si>
  <si>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</si>
  <si>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</si>
  <si>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</si>
  <si>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</si>
  <si>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</si>
  <si>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</si>
  <si>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</si>
  <si>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</si>
  <si>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</si>
  <si>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</si>
  <si>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</si>
  <si>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</si>
  <si>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</si>
  <si>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</si>
  <si>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</si>
  <si>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</si>
  <si>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</si>
  <si>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</si>
  <si>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</si>
  <si>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</si>
  <si>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</si>
  <si>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</si>
  <si>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</si>
  <si>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</si>
  <si>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</si>
  <si>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</si>
  <si>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</si>
  <si>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</si>
  <si>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</si>
  <si>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</si>
  <si>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</si>
  <si>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</si>
  <si>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</si>
  <si>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</si>
  <si>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</si>
  <si>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</si>
  <si>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</si>
  <si>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</si>
  <si>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</si>
  <si>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</si>
  <si>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</si>
  <si>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</si>
  <si>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</si>
  <si>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</si>
  <si>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</si>
  <si>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</si>
  <si>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</si>
  <si>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</si>
  <si>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</si>
  <si>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</si>
  <si>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</si>
  <si>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</si>
  <si>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</si>
  <si>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</si>
  <si>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</si>
  <si>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</si>
  <si>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</si>
  <si>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</si>
  <si>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</si>
  <si>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</si>
  <si>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</si>
  <si>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</si>
  <si>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</si>
  <si>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</si>
  <si>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</si>
  <si>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</si>
  <si>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</si>
  <si>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</si>
  <si>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</si>
  <si>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</si>
  <si>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</si>
  <si>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</si>
  <si>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</si>
  <si>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</si>
  <si>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</si>
  <si>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</si>
  <si>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</si>
  <si>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</si>
  <si>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</si>
  <si>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</si>
  <si>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</si>
  <si>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</si>
  <si>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</si>
  <si>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</si>
  <si>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</si>
  <si>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</si>
  <si>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</si>
  <si>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</si>
  <si>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</si>
  <si>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</si>
  <si>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</si>
  <si>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</si>
  <si>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</si>
  <si>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</si>
  <si>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</si>
  <si>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</si>
  <si>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</si>
  <si>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</si>
  <si>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</si>
  <si>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</si>
  <si>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</si>
  <si>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</si>
  <si>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</si>
  <si>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</si>
  <si>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</si>
  <si>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</si>
  <si>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</si>
  <si>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</si>
  <si>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</si>
  <si>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</si>
  <si>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</si>
  <si>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</si>
  <si>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</si>
  <si>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</si>
  <si>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</si>
  <si>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</si>
  <si>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</si>
  <si>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</si>
  <si>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</si>
  <si>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</si>
  <si>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</si>
  <si>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</si>
  <si>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</si>
  <si>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</si>
  <si>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</si>
  <si>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</si>
  <si>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</si>
  <si>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</si>
  <si>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</si>
  <si>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</si>
  <si>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</si>
  <si>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</si>
  <si>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</si>
  <si>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</si>
  <si>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</si>
  <si>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</si>
  <si>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</si>
  <si>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</si>
  <si>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</si>
  <si>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</si>
  <si>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</si>
  <si>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</si>
  <si>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</si>
  <si>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</si>
  <si>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</si>
  <si>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</si>
  <si>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</si>
  <si>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</si>
  <si>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</si>
  <si>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</si>
  <si>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</si>
  <si>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</si>
  <si>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</si>
  <si>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</si>
  <si>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</si>
  <si>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</si>
  <si>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</si>
  <si>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</si>
  <si>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</si>
  <si>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</si>
  <si>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</si>
  <si>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</si>
  <si>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</si>
  <si>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</si>
  <si>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</si>
  <si>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</si>
  <si>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</si>
  <si>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</si>
  <si>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</si>
  <si>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</si>
  <si>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</si>
  <si>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</si>
  <si>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</si>
  <si>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</si>
  <si>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</si>
  <si>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</si>
  <si>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</si>
  <si>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</si>
  <si>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</si>
  <si>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</si>
  <si>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</si>
  <si>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</si>
  <si>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</si>
  <si>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</si>
  <si>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</si>
  <si>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</si>
  <si>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</si>
  <si>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</si>
  <si>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</si>
  <si>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</si>
  <si>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</si>
  <si>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</si>
  <si>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</si>
  <si>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</si>
  <si>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</si>
  <si>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</si>
  <si>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</si>
  <si>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</si>
  <si>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</si>
  <si>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</si>
  <si>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</si>
  <si>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</si>
  <si>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</si>
  <si>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</si>
  <si>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</si>
  <si>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</si>
  <si>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</si>
  <si>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</si>
  <si>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</si>
  <si>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</si>
  <si>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</si>
  <si>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</si>
  <si>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</si>
  <si>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</si>
  <si>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</si>
  <si>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</si>
  <si>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</si>
  <si>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</si>
  <si>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</si>
  <si>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</si>
  <si>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</si>
  <si>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</si>
  <si>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</si>
  <si>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</si>
  <si>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</si>
  <si>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</si>
  <si>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</si>
  <si>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</si>
  <si>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</si>
  <si>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</si>
  <si>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</si>
  <si>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</si>
  <si>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</si>
  <si>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</si>
  <si>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</si>
  <si>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</si>
  <si>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</si>
  <si>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</si>
  <si>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</si>
  <si>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</si>
  <si>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</si>
  <si>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</si>
  <si>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</si>
  <si>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</si>
  <si>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</si>
  <si>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</si>
  <si>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</si>
  <si>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</si>
  <si>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</si>
  <si>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</si>
  <si>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</si>
  <si>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</si>
  <si>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</si>
  <si>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</si>
  <si>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</si>
  <si>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</si>
  <si>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</si>
  <si>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</si>
  <si>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</si>
  <si>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</si>
  <si>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</si>
  <si>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</si>
  <si>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</si>
  <si>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</si>
  <si>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</si>
  <si>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</si>
  <si>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</si>
  <si>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</si>
  <si>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</si>
  <si>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</si>
  <si>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</si>
  <si>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</si>
  <si>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</si>
  <si>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</si>
  <si>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</si>
  <si>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</si>
  <si>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</si>
  <si>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</si>
  <si>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</si>
  <si>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</si>
  <si>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</si>
  <si>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</si>
  <si>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</si>
  <si>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</si>
  <si>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</si>
  <si>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</si>
  <si>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</si>
  <si>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</si>
  <si>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</si>
  <si>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</si>
  <si>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</si>
  <si>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</si>
  <si>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</si>
  <si>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</si>
  <si>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</si>
  <si>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</si>
  <si>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</si>
  <si>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</si>
  <si>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</si>
  <si>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</si>
  <si>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</si>
  <si>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</si>
  <si>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</si>
  <si>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</si>
  <si>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</si>
  <si>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</si>
  <si>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</si>
  <si>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</si>
  <si>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</si>
  <si>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</si>
  <si>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</si>
  <si>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</si>
  <si>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</si>
  <si>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</si>
  <si>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</si>
  <si>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</si>
  <si>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</si>
  <si>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</si>
  <si>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</si>
  <si>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</si>
  <si>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</si>
  <si>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</si>
  <si>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</si>
  <si>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</si>
  <si>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</si>
  <si>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</si>
  <si>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</si>
  <si>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</si>
  <si>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</si>
  <si>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</si>
  <si>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</si>
  <si>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</si>
  <si>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</si>
  <si>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</si>
  <si>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</si>
  <si>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</si>
  <si>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</si>
  <si>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</si>
  <si>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</si>
  <si>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</si>
  <si>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</si>
  <si>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</si>
  <si>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</si>
  <si>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</si>
  <si>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</si>
  <si>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</si>
  <si>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</si>
  <si>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</si>
  <si>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</si>
  <si>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</si>
  <si>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</si>
  <si>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</si>
  <si>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</si>
  <si>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</si>
  <si>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</si>
  <si>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</si>
  <si>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</si>
  <si>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</si>
  <si>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</si>
  <si>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</si>
  <si>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</si>
  <si>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</si>
  <si>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</si>
  <si>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</si>
  <si>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</si>
  <si>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</si>
  <si>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</si>
  <si>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</si>
  <si>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</si>
  <si>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</si>
  <si>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</si>
  <si>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</si>
  <si>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</si>
  <si>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</si>
  <si>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</si>
  <si>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</si>
  <si>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</si>
  <si>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</si>
  <si>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</si>
  <si>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</si>
  <si>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</si>
  <si>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</si>
  <si>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</si>
  <si>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</si>
  <si>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</si>
  <si>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</si>
  <si>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</si>
  <si>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</si>
  <si>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</si>
  <si>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</si>
  <si>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</si>
  <si>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</si>
  <si>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</si>
  <si>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</si>
  <si>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</si>
  <si>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</si>
  <si>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</si>
  <si>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</si>
  <si>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</si>
  <si>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</si>
  <si>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</si>
  <si>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</si>
  <si>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</si>
  <si>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</si>
  <si>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</si>
  <si>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</si>
  <si>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</si>
  <si>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</si>
  <si>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</si>
  <si>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</si>
  <si>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</si>
  <si>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</si>
  <si>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</si>
  <si>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</si>
  <si>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</si>
  <si>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</si>
  <si>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</si>
  <si>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</si>
  <si>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</si>
  <si>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</si>
  <si>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</si>
  <si>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</si>
  <si>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</si>
  <si>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</si>
  <si>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</si>
  <si>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</si>
  <si>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</si>
  <si>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</si>
  <si>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</si>
  <si>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</si>
  <si>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</si>
  <si>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</si>
  <si>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</si>
  <si>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</si>
  <si>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</si>
  <si>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</si>
  <si>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</si>
  <si>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</si>
  <si>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</si>
  <si>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</si>
  <si>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</si>
  <si>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</si>
  <si>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</si>
  <si>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</si>
  <si>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</si>
  <si>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</si>
  <si>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</si>
  <si>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</si>
  <si>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</si>
  <si>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</si>
  <si>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</si>
  <si>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</si>
  <si>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</si>
  <si>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</si>
  <si>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</si>
  <si>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</si>
  <si>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</si>
  <si>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</si>
  <si>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</si>
  <si>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</si>
  <si>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</si>
  <si>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</si>
  <si>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</si>
  <si>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</si>
  <si>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</si>
  <si>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</si>
  <si>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</si>
  <si>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</si>
  <si>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</si>
  <si>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</si>
  <si>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</si>
  <si>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</si>
  <si>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</si>
  <si>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</si>
  <si>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</si>
  <si>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</si>
  <si>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</si>
  <si>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</si>
  <si>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</si>
  <si>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</si>
  <si>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</si>
  <si>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</si>
  <si>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</si>
  <si>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</si>
  <si>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</si>
  <si>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</si>
  <si>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</si>
  <si>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</si>
  <si>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</si>
  <si>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</si>
  <si>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</si>
  <si>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</si>
  <si>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</si>
  <si>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</si>
  <si>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</si>
  <si>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</si>
  <si>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</si>
  <si>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</si>
  <si>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</si>
  <si>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</si>
  <si>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</si>
  <si>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</si>
  <si>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</si>
  <si>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</si>
  <si>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</si>
  <si>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</si>
  <si>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</si>
  <si>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</si>
  <si>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</si>
  <si>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</si>
  <si>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</si>
  <si>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</si>
  <si>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</si>
  <si>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</si>
  <si>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</si>
  <si>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</si>
  <si>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</si>
  <si>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</si>
  <si>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</si>
  <si>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</si>
  <si>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</si>
  <si>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</si>
  <si>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</si>
  <si>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</si>
  <si>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</si>
  <si>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</si>
  <si>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</si>
  <si>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</si>
  <si>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</si>
  <si>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</si>
  <si>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</si>
  <si>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</si>
  <si>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</si>
  <si>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</si>
  <si>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</si>
  <si>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</si>
  <si>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</si>
  <si>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</si>
  <si>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</si>
  <si>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</si>
  <si>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</si>
  <si>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</si>
  <si>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</si>
  <si>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</si>
  <si>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</si>
  <si>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</si>
  <si>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</si>
  <si>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</si>
  <si>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</si>
  <si>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</si>
  <si>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</si>
  <si>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</si>
  <si>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</si>
  <si>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</si>
  <si>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</si>
  <si>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</si>
  <si>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</si>
  <si>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</si>
  <si>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</si>
  <si>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</si>
  <si>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</si>
  <si>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</si>
  <si>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</si>
  <si>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</si>
  <si>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</si>
  <si>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</si>
  <si>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</si>
  <si>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</si>
  <si>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</si>
  <si>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</si>
  <si>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</si>
  <si>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</si>
  <si>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</si>
  <si>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</si>
  <si>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</si>
  <si>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</si>
  <si>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</si>
  <si>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</si>
  <si>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</si>
  <si>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</si>
  <si>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</si>
  <si>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</si>
  <si>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</si>
  <si>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</si>
  <si>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</si>
  <si>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</si>
  <si>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</si>
  <si>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</si>
  <si>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</si>
  <si>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</si>
  <si>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</si>
  <si>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</si>
  <si>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</si>
  <si>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</si>
  <si>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</si>
  <si>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</si>
  <si>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</si>
  <si>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</si>
  <si>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</si>
  <si>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</si>
  <si>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</si>
  <si>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</si>
  <si>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</si>
  <si>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</si>
  <si>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</si>
  <si>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</si>
  <si>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</si>
  <si>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</si>
  <si>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</si>
  <si>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</si>
  <si>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</si>
  <si>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</si>
  <si>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</si>
  <si>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</si>
  <si>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</si>
  <si>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</si>
  <si>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</si>
  <si>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</si>
  <si>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</si>
  <si>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</si>
  <si>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</si>
  <si>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</si>
  <si>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</si>
  <si>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</si>
  <si>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</si>
  <si>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</si>
  <si>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</si>
  <si>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</si>
  <si>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</si>
  <si>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</si>
  <si>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</si>
  <si>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</si>
  <si>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</si>
  <si>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</si>
  <si>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</si>
  <si>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</si>
  <si>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</si>
  <si>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</si>
  <si>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</si>
  <si>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</si>
  <si>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</si>
  <si>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</si>
  <si>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</si>
  <si>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</si>
  <si>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</si>
  <si>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</si>
  <si>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</si>
  <si>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</si>
  <si>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</si>
  <si>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</si>
  <si>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</si>
  <si>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</si>
  <si>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</si>
  <si>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</si>
  <si>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</si>
  <si>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</si>
  <si>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</si>
  <si>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</si>
  <si>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</si>
  <si>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</si>
  <si>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</si>
  <si>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</si>
  <si>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</si>
  <si>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</si>
  <si>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</si>
  <si>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</si>
  <si>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</si>
  <si>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</si>
  <si>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</si>
  <si>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</si>
  <si>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</si>
  <si>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</si>
  <si>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</si>
  <si>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</si>
  <si>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</si>
  <si>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</si>
  <si>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</si>
  <si>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</si>
  <si>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</si>
  <si>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</si>
  <si>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</si>
  <si>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</si>
  <si>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</si>
  <si>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</si>
  <si>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</si>
  <si>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</si>
  <si>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</si>
  <si>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</si>
  <si>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</si>
  <si>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</si>
  <si>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</si>
  <si>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</si>
  <si>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</si>
  <si>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</si>
  <si>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</si>
  <si>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</si>
  <si>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</si>
  <si>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</si>
  <si>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</si>
  <si>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</si>
  <si>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</si>
  <si>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</si>
  <si>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</si>
  <si>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</si>
  <si>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</si>
  <si>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</si>
  <si>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</si>
  <si>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</si>
  <si>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</si>
  <si>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</si>
  <si>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</si>
  <si>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</si>
  <si>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</si>
  <si>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</si>
  <si>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</si>
  <si>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</si>
  <si>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</si>
  <si>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</si>
  <si>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</si>
  <si>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</si>
  <si>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</si>
  <si>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</si>
  <si>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</si>
  <si>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</si>
  <si>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</si>
  <si>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</si>
  <si>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</si>
  <si>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</si>
  <si>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</si>
  <si>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</si>
  <si>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</si>
  <si>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</si>
  <si>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</si>
  <si>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</si>
  <si>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</si>
  <si>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</si>
  <si>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</si>
  <si>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</si>
  <si>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</si>
  <si>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</si>
  <si>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</si>
  <si>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</si>
  <si>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</si>
  <si>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</si>
  <si>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</si>
  <si>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</si>
  <si>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</si>
  <si>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</si>
  <si>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</si>
  <si>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</si>
  <si>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</si>
  <si>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</si>
  <si>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</si>
  <si>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</si>
  <si>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</si>
  <si>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</si>
  <si>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</si>
  <si>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</si>
  <si>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</si>
  <si>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</si>
  <si>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</si>
  <si>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</si>
  <si>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</si>
  <si>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</si>
  <si>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</si>
  <si>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</si>
  <si>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</si>
  <si>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</si>
  <si>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</si>
  <si>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</si>
  <si>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</si>
  <si>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</si>
  <si>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</si>
  <si>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</si>
  <si>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</si>
  <si>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</si>
  <si>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</si>
  <si>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</si>
  <si>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</si>
  <si>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</si>
  <si>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</si>
  <si>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</si>
  <si>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</si>
  <si>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</si>
  <si>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</si>
  <si>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</si>
  <si>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</si>
  <si>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</si>
  <si>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</si>
  <si>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</si>
  <si>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</si>
  <si>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</si>
  <si>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</si>
  <si>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</si>
  <si>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</si>
  <si>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</si>
  <si>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</si>
  <si>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</si>
  <si>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</si>
  <si>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</si>
  <si>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</si>
  <si>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</si>
  <si>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</si>
  <si>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</si>
  <si>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</si>
  <si>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</si>
  <si>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</si>
  <si>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</si>
  <si>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</si>
  <si>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</si>
  <si>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</si>
  <si>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</si>
  <si>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</si>
  <si>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</si>
  <si>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</si>
  <si>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</si>
  <si>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</si>
  <si>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</si>
  <si>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</si>
  <si>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</si>
  <si>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</si>
  <si>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</si>
  <si>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</si>
  <si>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</si>
  <si>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</si>
  <si>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</si>
  <si>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</si>
  <si>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</si>
  <si>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</si>
  <si>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</si>
  <si>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</si>
  <si>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</si>
  <si>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</si>
  <si>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</si>
  <si>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</si>
  <si>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</si>
  <si>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</si>
  <si>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</si>
  <si>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</si>
  <si>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</si>
  <si>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</si>
  <si>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</si>
  <si>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</si>
  <si>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</si>
  <si>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</si>
  <si>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</si>
  <si>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</si>
  <si>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</si>
  <si>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</si>
  <si>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</si>
  <si>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</si>
  <si>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</si>
  <si>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</si>
  <si>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</si>
  <si>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</si>
  <si>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</si>
  <si>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</si>
  <si>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</si>
  <si>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</si>
  <si>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</si>
  <si>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</si>
  <si>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</si>
  <si>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</si>
  <si>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</si>
  <si>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</si>
  <si>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</si>
  <si>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</si>
  <si>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</si>
  <si>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</si>
  <si>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</si>
  <si>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</si>
  <si>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</si>
  <si>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</si>
  <si>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</si>
  <si>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</si>
  <si>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</si>
  <si>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</si>
  <si>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</si>
  <si>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</si>
  <si>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</si>
  <si>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</si>
  <si>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</si>
  <si>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</si>
  <si>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</si>
  <si>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</si>
  <si>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</si>
  <si>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</si>
  <si>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</si>
  <si>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</si>
  <si>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</si>
  <si>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</si>
  <si>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</si>
  <si>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</si>
  <si>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</si>
  <si>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</si>
  <si>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</si>
  <si>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</si>
  <si>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</si>
  <si>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</si>
  <si>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</si>
  <si>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</si>
  <si>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</si>
  <si>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</si>
  <si>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</si>
  <si>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</si>
  <si>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</si>
  <si>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</si>
  <si>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</si>
  <si>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</si>
  <si>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</si>
  <si>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</si>
  <si>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</si>
  <si>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</si>
  <si>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</si>
  <si>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</si>
  <si>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</si>
  <si>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</si>
  <si>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</si>
  <si>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</si>
  <si>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</si>
  <si>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</si>
  <si>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</si>
  <si>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</si>
  <si>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</si>
  <si>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</si>
  <si>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</si>
  <si>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</si>
  <si>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</si>
  <si>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</si>
  <si>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</si>
  <si>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</si>
  <si>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</si>
  <si>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</si>
  <si>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</si>
  <si>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</si>
  <si>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</si>
  <si>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</si>
  <si>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</si>
  <si>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</si>
  <si>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</si>
  <si>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</si>
  <si>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</si>
  <si>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</si>
  <si>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</si>
  <si>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</si>
  <si>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</si>
  <si>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</si>
  <si>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</si>
  <si>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</si>
  <si>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</si>
  <si>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</si>
  <si>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</si>
  <si>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</si>
  <si>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</si>
  <si>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</si>
  <si>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</si>
  <si>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</si>
  <si>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</si>
  <si>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</si>
  <si>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</si>
  <si>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</si>
  <si>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</si>
  <si>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</si>
  <si>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</si>
  <si>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</si>
  <si>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</si>
  <si>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</si>
  <si>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</si>
  <si>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</si>
  <si>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</si>
  <si>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</si>
  <si>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</si>
  <si>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</si>
  <si>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</si>
  <si>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</si>
  <si>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</si>
  <si>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</si>
  <si>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</si>
  <si>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</si>
  <si>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</si>
  <si>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</si>
  <si>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</si>
  <si>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</si>
  <si>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</si>
  <si>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</si>
  <si>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</si>
  <si>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</si>
  <si>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</si>
  <si>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</si>
  <si>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</si>
  <si>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</si>
  <si>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</si>
  <si>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</si>
  <si>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</si>
  <si>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</si>
  <si>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</si>
  <si>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</si>
  <si>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</si>
  <si>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</si>
  <si>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</si>
  <si>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</si>
  <si>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</si>
  <si>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</si>
  <si>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</si>
  <si>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</si>
  <si>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</si>
  <si>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</si>
  <si>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</si>
  <si>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</si>
  <si>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</si>
  <si>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</si>
  <si>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</si>
  <si>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</si>
  <si>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</si>
  <si>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</si>
  <si>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</si>
  <si>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</si>
  <si>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</si>
  <si>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</si>
  <si>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</si>
  <si>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</si>
  <si>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</si>
  <si>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</si>
  <si>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</si>
  <si>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</si>
  <si>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</si>
  <si>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</si>
  <si>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</si>
  <si>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</si>
  <si>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</si>
  <si>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</si>
  <si>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</si>
  <si>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</si>
  <si>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</si>
  <si>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</si>
  <si>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</si>
  <si>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</si>
  <si>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</si>
  <si>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</si>
  <si>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</si>
  <si>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</si>
  <si>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</si>
  <si>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</si>
  <si>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</si>
  <si>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</si>
  <si>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</si>
  <si>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</si>
  <si>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</si>
  <si>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</si>
  <si>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</si>
  <si>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</si>
  <si>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</si>
  <si>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</si>
  <si>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</si>
  <si>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</si>
  <si>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</si>
  <si>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</si>
  <si>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</si>
  <si>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</si>
  <si>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</si>
  <si>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</si>
  <si>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</si>
  <si>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</si>
  <si>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</si>
  <si>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</si>
  <si>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</si>
  <si>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</si>
  <si>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</si>
  <si>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</si>
  <si>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</si>
  <si>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</si>
  <si>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</si>
  <si>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</si>
  <si>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</si>
  <si>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</si>
  <si>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</si>
  <si>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</si>
  <si>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</si>
  <si>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</si>
  <si>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</si>
  <si>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</si>
  <si>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</si>
  <si>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</si>
  <si>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</si>
  <si>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</si>
  <si>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</si>
  <si>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</si>
  <si>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</si>
  <si>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</si>
  <si>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</si>
  <si>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</si>
  <si>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</si>
  <si>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</si>
  <si>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</si>
  <si>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</si>
  <si>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</si>
  <si>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</si>
  <si>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</si>
  <si>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</si>
  <si>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</si>
  <si>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</si>
  <si>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</si>
  <si>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</si>
  <si>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</si>
  <si>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</si>
  <si>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</si>
  <si>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</si>
  <si>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</si>
  <si>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</si>
  <si>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</si>
  <si>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</si>
  <si>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</si>
  <si>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</si>
  <si>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</si>
  <si>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</si>
  <si>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</si>
  <si>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</si>
  <si>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</si>
  <si>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</si>
  <si>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</si>
  <si>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</si>
  <si>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</si>
  <si>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</si>
  <si>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</si>
  <si>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</si>
  <si>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</si>
  <si>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</si>
  <si>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</si>
  <si>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</si>
  <si>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</si>
  <si>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</si>
  <si>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</si>
  <si>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</si>
  <si>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</si>
  <si>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</si>
  <si>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</si>
  <si>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</si>
  <si>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</si>
  <si>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</si>
  <si>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</si>
  <si>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</si>
  <si>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</si>
  <si>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</si>
  <si>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</si>
  <si>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</si>
  <si>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</si>
  <si>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</si>
  <si>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</si>
  <si>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</si>
  <si>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</si>
  <si>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</si>
  <si>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</si>
  <si>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</si>
  <si>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</si>
  <si>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</si>
  <si>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</si>
  <si>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</si>
  <si>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</si>
  <si>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</si>
  <si>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</si>
  <si>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</si>
  <si>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</si>
  <si>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</si>
  <si>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</si>
  <si>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</si>
  <si>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</si>
  <si>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</si>
  <si>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</si>
  <si>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</si>
  <si>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</si>
  <si>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</si>
  <si>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</si>
  <si>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</si>
  <si>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</si>
  <si>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</si>
  <si>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</si>
  <si>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</si>
  <si>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</si>
  <si>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</si>
  <si>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</si>
  <si>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</si>
  <si>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</si>
  <si>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</si>
  <si>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</si>
  <si>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</si>
  <si>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</si>
  <si>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</si>
  <si>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</si>
  <si>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</si>
  <si>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</si>
  <si>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</si>
  <si>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</si>
  <si>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</si>
  <si>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</si>
  <si>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</si>
  <si>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</si>
  <si>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</si>
  <si>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</si>
  <si>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</si>
  <si>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</si>
  <si>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</si>
  <si>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</si>
  <si>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</si>
  <si>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</si>
  <si>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</si>
  <si>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</si>
  <si>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</si>
  <si>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</si>
  <si>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</si>
  <si>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</si>
  <si>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</si>
  <si>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</si>
  <si>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</si>
  <si>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</si>
  <si>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</si>
  <si>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</si>
  <si>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</si>
  <si>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</si>
  <si>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</si>
  <si>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</si>
  <si>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</si>
  <si>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</si>
  <si>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</si>
  <si>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</si>
  <si>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</si>
  <si>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</si>
  <si>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</si>
  <si>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</si>
  <si>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</si>
  <si>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</si>
  <si>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</si>
  <si>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</si>
  <si>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</si>
  <si>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</si>
  <si>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</si>
  <si>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</si>
  <si>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</si>
  <si>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</si>
  <si>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</si>
  <si>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</si>
  <si>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</si>
  <si>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</si>
  <si>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</si>
  <si>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</si>
  <si>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</si>
  <si>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</si>
  <si>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</si>
  <si>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</si>
  <si>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</si>
  <si>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</si>
  <si>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</si>
  <si>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</si>
  <si>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</si>
  <si>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</si>
  <si>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</si>
  <si>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</si>
  <si>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</si>
  <si>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</si>
  <si>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</si>
  <si>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</si>
  <si>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</si>
  <si>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</si>
  <si>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</si>
  <si>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</si>
  <si>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</si>
  <si>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</si>
  <si>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</si>
  <si>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</si>
  <si>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</si>
  <si>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</si>
  <si>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</si>
  <si>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</si>
  <si>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</si>
  <si>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</si>
  <si>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</si>
  <si>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</si>
  <si>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</si>
  <si>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</si>
  <si>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</si>
  <si>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</si>
  <si>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</si>
  <si>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</si>
  <si>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</si>
  <si>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</si>
  <si>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</si>
  <si>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</si>
  <si>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</si>
  <si>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</si>
  <si>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</si>
  <si>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</si>
  <si>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</si>
  <si>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</si>
  <si>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</si>
  <si>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</si>
  <si>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</si>
  <si>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</si>
  <si>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</si>
  <si>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</si>
  <si>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</si>
  <si>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</si>
  <si>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</si>
  <si>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</si>
  <si>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</si>
  <si>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</si>
  <si>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</si>
  <si>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</si>
  <si>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</si>
  <si>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</si>
  <si>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</si>
  <si>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</si>
  <si>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</si>
  <si>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</si>
  <si>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</si>
  <si>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</si>
  <si>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</si>
  <si>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</si>
  <si>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</si>
  <si>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</si>
  <si>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</si>
  <si>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</si>
  <si>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</si>
  <si>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</si>
  <si>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</si>
  <si>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</si>
  <si>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</si>
  <si>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</si>
  <si>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</si>
  <si>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</si>
  <si>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</si>
  <si>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</si>
  <si>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</si>
  <si>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</si>
  <si>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</si>
  <si>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</si>
  <si>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</si>
  <si>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</si>
  <si>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</si>
  <si>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</si>
  <si>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</si>
  <si>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</si>
  <si>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</si>
  <si>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</si>
  <si>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</si>
  <si>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</si>
  <si>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</si>
  <si>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</si>
  <si>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</si>
  <si>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</si>
  <si>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</si>
  <si>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</si>
  <si>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</si>
  <si>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</si>
  <si>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</si>
  <si>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</si>
  <si>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</si>
  <si>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</si>
  <si>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</si>
  <si>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</si>
  <si>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</si>
  <si>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</si>
  <si>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</si>
  <si>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</si>
  <si>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</si>
  <si>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</si>
  <si>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</si>
  <si>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</si>
  <si>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</si>
  <si>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</si>
  <si>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</si>
  <si>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</si>
  <si>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</si>
  <si>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</si>
  <si>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</si>
  <si>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</si>
  <si>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</si>
  <si>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</si>
  <si>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</si>
  <si>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</si>
  <si>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</si>
  <si>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</si>
  <si>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</si>
  <si>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</si>
  <si>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</si>
  <si>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</si>
  <si>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</si>
  <si>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</si>
  <si>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</si>
  <si>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</si>
  <si>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</si>
  <si>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</si>
  <si>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</si>
  <si>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</si>
  <si>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</si>
  <si>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</si>
  <si>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</si>
  <si>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</si>
  <si>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</si>
  <si>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</si>
  <si>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</si>
  <si>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</si>
  <si>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</si>
  <si>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</si>
  <si>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</si>
  <si>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</si>
  <si>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</si>
  <si>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</si>
  <si>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</si>
  <si>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</si>
  <si>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</si>
  <si>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</si>
  <si>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</si>
  <si>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</si>
  <si>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</si>
  <si>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</si>
  <si>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</si>
  <si>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</si>
  <si>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</si>
  <si>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</si>
  <si>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</si>
  <si>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</si>
  <si>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</si>
  <si>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</si>
  <si>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</si>
  <si>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</si>
  <si>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</si>
  <si>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</si>
  <si>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</si>
  <si>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</si>
  <si>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</si>
  <si>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</si>
  <si>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</si>
  <si>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</si>
  <si>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</si>
  <si>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</si>
  <si>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</si>
  <si>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</si>
  <si>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</si>
  <si>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</si>
  <si>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</si>
  <si>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</si>
  <si>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</si>
  <si>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</si>
  <si>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</si>
  <si>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</si>
  <si>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</si>
  <si>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</si>
  <si>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</si>
  <si>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</si>
  <si>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</si>
  <si>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</si>
  <si>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</si>
  <si>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</si>
  <si>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</si>
  <si>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</si>
  <si>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</si>
  <si>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</si>
  <si>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</si>
  <si>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</si>
  <si>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</si>
  <si>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</si>
  <si>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</si>
  <si>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</si>
  <si>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</si>
  <si>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</si>
  <si>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</si>
  <si>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</si>
  <si>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</si>
  <si>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</si>
  <si>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</si>
  <si>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</si>
  <si>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</si>
  <si>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</si>
  <si>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</si>
  <si>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</si>
  <si>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</si>
  <si>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</si>
  <si>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</si>
  <si>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</si>
  <si>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</si>
  <si>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</si>
  <si>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</si>
  <si>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</si>
  <si>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</si>
  <si>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</si>
  <si>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</si>
  <si>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</si>
  <si>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</si>
  <si>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</si>
  <si>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</si>
  <si>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</si>
  <si>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</si>
  <si>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</si>
  <si>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</si>
  <si>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</si>
  <si>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</si>
  <si>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</si>
  <si>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</si>
  <si>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</si>
  <si>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</si>
  <si>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</si>
  <si>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</si>
  <si>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</si>
  <si>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</si>
  <si>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</si>
  <si>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</si>
  <si>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</si>
  <si>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</si>
  <si>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</si>
  <si>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</si>
  <si>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</si>
  <si>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</si>
  <si>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</si>
  <si>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</si>
  <si>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</si>
  <si>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</si>
  <si>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</si>
  <si>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</si>
  <si>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</si>
  <si>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</si>
  <si>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</si>
  <si>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</si>
  <si>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</si>
  <si>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</si>
  <si>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</si>
  <si>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</si>
  <si>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</si>
  <si>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</si>
  <si>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</si>
  <si>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</si>
  <si>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</si>
  <si>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</si>
  <si>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</si>
  <si>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</si>
  <si>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</si>
  <si>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</si>
  <si>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</si>
  <si>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</si>
  <si>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</si>
  <si>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</si>
  <si>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</si>
  <si>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</si>
  <si>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</si>
  <si>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</si>
  <si>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</si>
  <si>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</si>
  <si>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</si>
  <si>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</si>
  <si>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</si>
  <si>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</si>
  <si>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</si>
  <si>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</si>
  <si>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</si>
  <si>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</si>
  <si>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</si>
  <si>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</si>
  <si>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</si>
  <si>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</si>
  <si>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</si>
  <si>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</si>
  <si>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</si>
  <si>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</si>
  <si>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</si>
  <si>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</si>
  <si>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</si>
  <si>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</si>
  <si>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</si>
  <si>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</si>
  <si>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</si>
  <si>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</si>
  <si>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</si>
  <si>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</si>
  <si>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</si>
  <si>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</si>
  <si>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</si>
  <si>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</si>
  <si>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</si>
  <si>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</si>
  <si>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</si>
  <si>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</si>
  <si>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</si>
  <si>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</si>
  <si>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</si>
  <si>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</si>
  <si>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</si>
  <si>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</si>
  <si>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</si>
  <si>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</si>
  <si>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</si>
  <si>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</si>
  <si>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</si>
  <si>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</si>
  <si>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</si>
  <si>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</si>
  <si>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</si>
  <si>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</si>
  <si>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</si>
  <si>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</si>
  <si>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</si>
  <si>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</si>
  <si>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</si>
  <si>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</si>
  <si>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</si>
  <si>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</si>
  <si>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</si>
  <si>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</si>
  <si>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</si>
  <si>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</si>
  <si>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</si>
  <si>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</si>
  <si>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</si>
  <si>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</si>
  <si>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</si>
  <si>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</si>
  <si>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</si>
  <si>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</si>
  <si>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</si>
  <si>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</si>
  <si>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</si>
  <si>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</si>
  <si>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</si>
  <si>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</si>
  <si>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</si>
  <si>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</si>
  <si>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</si>
  <si>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</si>
  <si>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</si>
  <si>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</si>
  <si>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</si>
  <si>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</si>
  <si>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</si>
  <si>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</si>
  <si>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</si>
  <si>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</si>
  <si>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</si>
  <si>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</si>
  <si>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</si>
  <si>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</si>
  <si>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</si>
  <si>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</si>
  <si>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</si>
  <si>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</si>
  <si>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</si>
  <si>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</si>
  <si>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</si>
  <si>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</si>
  <si>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</si>
  <si>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</si>
  <si>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</si>
  <si>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</si>
  <si>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</si>
  <si>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</si>
  <si>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</si>
  <si>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</si>
  <si>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</si>
  <si>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</si>
  <si>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</si>
  <si>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</si>
  <si>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</si>
  <si>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</si>
  <si>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</si>
  <si>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</si>
  <si>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</si>
  <si>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</si>
  <si>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</si>
  <si>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</si>
  <si>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</si>
  <si>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</si>
  <si>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</si>
  <si>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</si>
  <si>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</si>
  <si>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</si>
  <si>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</si>
  <si>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</si>
  <si>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</si>
  <si>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</si>
  <si>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</si>
  <si>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</si>
  <si>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</si>
  <si>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</si>
  <si>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</si>
  <si>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</si>
  <si>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</si>
  <si>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</si>
  <si>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</si>
  <si>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</si>
  <si>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</si>
  <si>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</si>
  <si>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</si>
  <si>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</si>
  <si>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</si>
  <si>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</si>
  <si>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</si>
  <si>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</si>
  <si>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</si>
  <si>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</si>
  <si>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</si>
  <si>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</si>
  <si>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</si>
  <si>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</si>
  <si>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</si>
  <si>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</si>
  <si>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</si>
  <si>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</si>
  <si>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</si>
  <si>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</si>
  <si>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</si>
  <si>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</si>
  <si>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</si>
  <si>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</si>
  <si>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</si>
  <si>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</si>
  <si>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</si>
  <si>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</si>
  <si>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</si>
  <si>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</si>
  <si>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</si>
  <si>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</si>
  <si>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</si>
  <si>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</si>
  <si>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</si>
  <si>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</si>
  <si>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</si>
  <si>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</si>
  <si>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</si>
  <si>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</si>
  <si>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</si>
  <si>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</si>
  <si>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</si>
  <si>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</si>
  <si>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</si>
  <si>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</si>
  <si>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</si>
  <si>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</si>
  <si>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</si>
  <si>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</si>
  <si>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</si>
  <si>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</si>
  <si>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</si>
  <si>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</si>
  <si>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</si>
  <si>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</si>
  <si>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</si>
  <si>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</si>
  <si>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</si>
  <si>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</si>
  <si>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</si>
  <si>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</si>
  <si>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</si>
  <si>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</si>
  <si>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</si>
  <si>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</si>
  <si>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</si>
  <si>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</si>
  <si>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</si>
  <si>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</si>
  <si>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</si>
  <si>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</si>
  <si>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</si>
  <si>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</si>
  <si>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</si>
  <si>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</si>
  <si>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</si>
  <si>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</si>
  <si>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</si>
  <si>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</si>
  <si>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</si>
  <si>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</si>
  <si>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</si>
  <si>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</si>
  <si>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</si>
  <si>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</si>
  <si>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</si>
  <si>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</si>
  <si>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</si>
  <si>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</si>
  <si>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</si>
  <si>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</si>
  <si>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</si>
  <si>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</si>
  <si>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</si>
  <si>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</si>
  <si>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</si>
  <si>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</si>
  <si>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</si>
  <si>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</si>
  <si>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</si>
  <si>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</si>
  <si>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</si>
  <si>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</si>
  <si>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</si>
  <si>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</si>
  <si>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</si>
  <si>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</si>
  <si>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</si>
  <si>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</si>
  <si>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</si>
  <si>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</si>
  <si>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</si>
  <si>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</si>
  <si>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</si>
  <si>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</si>
  <si>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</si>
  <si>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</si>
  <si>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</si>
  <si>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</si>
  <si>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</si>
  <si>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</si>
  <si>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</si>
  <si>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</si>
  <si>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</si>
  <si>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</si>
  <si>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</si>
  <si>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</si>
  <si>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</si>
  <si>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</si>
  <si>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</si>
  <si>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</si>
  <si>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</si>
  <si>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</si>
  <si>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</si>
  <si>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</si>
  <si>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</si>
  <si>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</si>
  <si>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</si>
  <si>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</si>
  <si>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</si>
  <si>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</si>
  <si>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</si>
  <si>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</si>
  <si>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</si>
  <si>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</si>
  <si>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</si>
  <si>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</si>
  <si>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</si>
  <si>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</si>
  <si>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</si>
  <si>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</si>
  <si>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</si>
  <si>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</si>
  <si>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</si>
  <si>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</si>
  <si>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</si>
  <si>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</si>
  <si>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</si>
  <si>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</si>
  <si>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</si>
  <si>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</si>
  <si>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</si>
  <si>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</si>
  <si>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</si>
  <si>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</si>
  <si>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</si>
  <si>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</si>
  <si>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</si>
  <si>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</si>
  <si>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</si>
  <si>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</si>
  <si>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</si>
  <si>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</si>
  <si>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</si>
  <si>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</si>
  <si>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</si>
  <si>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</si>
  <si>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</si>
  <si>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</si>
  <si>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</si>
  <si>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</si>
  <si>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</si>
  <si>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</si>
  <si>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</si>
  <si>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</si>
  <si>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</si>
  <si>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</si>
  <si>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</si>
  <si>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</si>
  <si>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</si>
  <si>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</si>
  <si>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</si>
  <si>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</si>
  <si>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</si>
  <si>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</si>
  <si>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</si>
  <si>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</si>
  <si>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</si>
  <si>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</si>
  <si>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</si>
  <si>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</si>
  <si>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</si>
  <si>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</si>
  <si>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</si>
  <si>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</si>
  <si>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</si>
  <si>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</si>
  <si>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</si>
  <si>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</si>
  <si>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</si>
  <si>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</si>
  <si>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</si>
  <si>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</si>
  <si>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</si>
  <si>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</si>
  <si>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</si>
  <si>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</si>
  <si>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</si>
  <si>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</si>
  <si>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</si>
  <si>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</si>
  <si>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</si>
  <si>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</si>
  <si>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</si>
  <si>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</si>
  <si>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</si>
  <si>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</si>
  <si>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</si>
  <si>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</si>
  <si>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</si>
  <si>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</si>
  <si>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</si>
  <si>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</si>
  <si>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</si>
  <si>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</si>
  <si>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</si>
  <si>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</si>
  <si>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</si>
  <si>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</si>
  <si>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</si>
  <si>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</si>
  <si>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</si>
  <si>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</si>
  <si>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</si>
  <si>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</si>
  <si>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</si>
  <si>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</si>
  <si>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</si>
  <si>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</si>
  <si>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</si>
  <si>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</si>
  <si>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</si>
  <si>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</si>
  <si>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</si>
  <si>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</si>
  <si>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</si>
  <si>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</si>
  <si>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</si>
  <si>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</si>
  <si>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</si>
  <si>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</si>
  <si>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</si>
  <si>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</si>
  <si>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</si>
  <si>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</si>
  <si>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</si>
  <si>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</si>
  <si>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</si>
  <si>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</si>
  <si>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</si>
  <si>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</si>
  <si>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</si>
  <si>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</si>
  <si>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</si>
  <si>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</si>
  <si>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</si>
  <si>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</si>
  <si>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</si>
  <si>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</si>
  <si>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</si>
  <si>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</si>
  <si>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</si>
  <si>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</si>
  <si>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</si>
  <si>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</si>
  <si>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</si>
  <si>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</si>
  <si>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</si>
  <si>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</si>
  <si>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</si>
  <si>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</si>
  <si>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</si>
  <si>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</si>
  <si>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</si>
  <si>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</si>
  <si>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</si>
  <si>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</si>
  <si>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</si>
  <si>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</si>
  <si>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</si>
  <si>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</si>
  <si>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</si>
  <si>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</si>
  <si>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</si>
  <si>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</si>
  <si>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</si>
  <si>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</si>
  <si>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</si>
  <si>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</si>
  <si>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</si>
  <si>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</si>
  <si>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</si>
  <si>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</si>
  <si>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</si>
  <si>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</si>
  <si>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</si>
  <si>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</si>
  <si>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</si>
  <si>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</si>
  <si>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</si>
  <si>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</si>
  <si>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</si>
  <si>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</si>
  <si>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</si>
  <si>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</si>
  <si>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</si>
  <si>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</si>
  <si>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</si>
  <si>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</si>
  <si>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</si>
  <si>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</si>
  <si>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</si>
  <si>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</si>
  <si>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</si>
  <si>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</si>
  <si>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</si>
  <si>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</si>
  <si>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</si>
  <si>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</si>
  <si>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</si>
  <si>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</si>
  <si>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</si>
  <si>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</si>
  <si>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</si>
  <si>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</si>
  <si>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</si>
  <si>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</si>
  <si>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</si>
  <si>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</si>
  <si>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</si>
  <si>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</si>
  <si>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</si>
  <si>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</si>
  <si>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</si>
  <si>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</si>
  <si>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</si>
  <si>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</si>
  <si>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</si>
  <si>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</si>
  <si>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</si>
  <si>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</si>
  <si>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</si>
  <si>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</si>
  <si>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</si>
  <si>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</si>
  <si>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</si>
  <si>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</si>
  <si>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</si>
  <si>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</si>
  <si>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</si>
  <si>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</si>
  <si>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</si>
  <si>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</si>
  <si>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</si>
  <si>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</si>
  <si>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</si>
  <si>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</si>
  <si>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</si>
  <si>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</si>
  <si>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</si>
  <si>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</si>
  <si>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</si>
  <si>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</si>
  <si>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</si>
  <si>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</si>
  <si>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</si>
  <si>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</si>
  <si>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</si>
  <si>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</si>
  <si>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</si>
  <si>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</si>
  <si>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</si>
  <si>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</si>
  <si>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</si>
  <si>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</si>
  <si>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</si>
  <si>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</si>
  <si>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</si>
  <si>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</si>
  <si>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</si>
  <si>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</si>
  <si>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</si>
  <si>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</si>
  <si>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</si>
  <si>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</si>
  <si>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</si>
  <si>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</si>
  <si>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</si>
  <si>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</si>
  <si>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</si>
  <si>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</si>
  <si>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</si>
  <si>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</si>
  <si>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</si>
  <si>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</si>
  <si>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</si>
  <si>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</si>
  <si>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</si>
  <si>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</si>
  <si>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</si>
  <si>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</si>
  <si>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</si>
  <si>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</si>
  <si>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</si>
  <si>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</si>
  <si>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</si>
  <si>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</si>
  <si>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</si>
  <si>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</si>
  <si>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</si>
  <si>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</si>
  <si>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</si>
  <si>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</si>
  <si>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</si>
  <si>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</si>
  <si>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</si>
  <si>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</si>
  <si>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</si>
  <si>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</si>
  <si>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</si>
  <si>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</si>
  <si>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</si>
  <si>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</si>
  <si>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</si>
  <si>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</si>
  <si>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</si>
  <si>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</si>
  <si>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</si>
  <si>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</si>
  <si>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</si>
  <si>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</si>
  <si>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</si>
  <si>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</si>
  <si>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</si>
  <si>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</si>
  <si>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</si>
  <si>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</si>
  <si>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</si>
  <si>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</si>
  <si>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</si>
  <si>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</si>
  <si>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</si>
  <si>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</si>
  <si>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</si>
  <si>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</si>
  <si>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</si>
  <si>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</si>
  <si>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</si>
  <si>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</si>
  <si>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</si>
  <si>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</si>
  <si>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</si>
  <si>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</si>
  <si>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</si>
  <si>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</si>
  <si>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</si>
  <si>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</si>
  <si>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</si>
  <si>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</si>
  <si>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</si>
  <si>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</si>
  <si>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</si>
  <si>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</si>
  <si>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</si>
  <si>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</si>
  <si>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</si>
  <si>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</si>
  <si>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</si>
  <si>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</si>
  <si>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</si>
  <si>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</si>
  <si>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</si>
  <si>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</si>
  <si>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</si>
  <si>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</si>
  <si>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</si>
  <si>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</si>
  <si>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</si>
  <si>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</si>
  <si>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</si>
  <si>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</si>
  <si>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</si>
  <si>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</si>
  <si>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</si>
  <si>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</si>
  <si>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</si>
  <si>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</si>
  <si>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</si>
  <si>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</si>
  <si>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</si>
  <si>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</si>
  <si>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</si>
  <si>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</si>
  <si>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</si>
  <si>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</si>
  <si>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</si>
  <si>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</si>
  <si>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</si>
  <si>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</si>
  <si>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</si>
  <si>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</si>
  <si>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</si>
  <si>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</si>
  <si>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</si>
  <si>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</si>
  <si>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</si>
  <si>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</si>
  <si>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</si>
  <si>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</si>
  <si>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</si>
  <si>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</si>
  <si>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</si>
  <si>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</si>
  <si>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</si>
  <si>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</si>
  <si>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</si>
  <si>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</si>
  <si>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</si>
  <si>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</si>
  <si>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</si>
  <si>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</si>
  <si>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</si>
  <si>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</si>
  <si>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</si>
  <si>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</si>
  <si>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</si>
  <si>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</si>
  <si>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</si>
  <si>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</si>
  <si>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</si>
  <si>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</si>
  <si>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</si>
  <si>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</si>
  <si>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</si>
  <si>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</si>
  <si>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</si>
  <si>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</si>
  <si>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</si>
  <si>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</si>
  <si>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</si>
  <si>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</si>
  <si>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</si>
  <si>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</si>
  <si>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</si>
  <si>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</si>
  <si>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</si>
  <si>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</si>
  <si>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</si>
  <si>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</si>
  <si>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</si>
  <si>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</si>
  <si>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</si>
  <si>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</si>
  <si>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</si>
  <si>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</si>
  <si>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</si>
  <si>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</si>
  <si>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</si>
  <si>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</si>
  <si>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</si>
  <si>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</si>
  <si>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</si>
  <si>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</si>
  <si>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</si>
  <si>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</si>
  <si>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</si>
  <si>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</si>
  <si>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</si>
  <si>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</si>
  <si>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</si>
  <si>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</si>
  <si>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</si>
  <si>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</si>
  <si>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</si>
  <si>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</si>
  <si>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</si>
  <si>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</si>
  <si>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</si>
  <si>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</si>
  <si>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</si>
  <si>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</si>
  <si>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</si>
  <si>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</si>
  <si>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</si>
  <si>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</si>
  <si>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</si>
  <si>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</si>
  <si>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</si>
  <si>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</si>
  <si>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</si>
  <si>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</si>
  <si>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</si>
  <si>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</si>
  <si>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</si>
  <si>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</si>
  <si>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</si>
  <si>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</si>
  <si>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</si>
  <si>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</si>
  <si>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</si>
  <si>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</si>
  <si>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</si>
  <si>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</si>
  <si>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</si>
  <si>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</si>
  <si>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</si>
  <si>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</si>
  <si>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</si>
  <si>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</si>
  <si>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</si>
  <si>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</si>
  <si>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</si>
  <si>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</si>
  <si>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</si>
  <si>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</si>
  <si>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</si>
  <si>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</si>
  <si>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</si>
  <si>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</si>
  <si>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</si>
  <si>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</si>
  <si>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</si>
  <si>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</si>
  <si>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</si>
  <si>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</si>
  <si>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</si>
  <si>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</si>
  <si>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</si>
  <si>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</si>
  <si>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</si>
  <si>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</si>
  <si>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</si>
  <si>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</si>
  <si>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</si>
  <si>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</si>
  <si>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</si>
  <si>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</si>
  <si>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</si>
  <si>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</si>
  <si>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</si>
  <si>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</si>
  <si>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</si>
  <si>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</si>
  <si>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</si>
  <si>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</si>
  <si>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</si>
  <si>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</si>
  <si>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</si>
  <si>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</si>
  <si>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</si>
  <si>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</si>
  <si>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</si>
  <si>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</si>
  <si>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</si>
  <si>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</si>
  <si>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</si>
  <si>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</si>
  <si>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</si>
  <si>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</si>
  <si>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</si>
  <si>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</si>
  <si>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</si>
  <si>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</si>
  <si>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</si>
  <si>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</si>
  <si>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</si>
  <si>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</si>
  <si>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</si>
  <si>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</si>
  <si>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</si>
  <si>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</si>
  <si>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</si>
  <si>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</si>
  <si>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</si>
  <si>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</si>
  <si>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</si>
  <si>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</si>
  <si>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</si>
  <si>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</si>
  <si>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</si>
  <si>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</si>
  <si>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</si>
  <si>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</si>
  <si>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</si>
  <si>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</si>
  <si>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</si>
  <si>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</si>
  <si>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</si>
  <si>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</si>
  <si>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</si>
  <si>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</si>
  <si>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</si>
  <si>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</si>
  <si>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</si>
  <si>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</si>
  <si>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</si>
  <si>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</si>
  <si>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</si>
  <si>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</si>
  <si>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</si>
  <si>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</si>
  <si>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</si>
  <si>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</si>
  <si>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</si>
  <si>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</si>
  <si>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</si>
  <si>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</si>
  <si>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</si>
  <si>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</si>
  <si>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</si>
  <si>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</si>
  <si>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</si>
  <si>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</si>
  <si>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</si>
  <si>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</si>
  <si>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</si>
  <si>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</si>
  <si>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</si>
  <si>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</si>
  <si>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</si>
  <si>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</si>
  <si>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</si>
  <si>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</si>
  <si>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</si>
  <si>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</si>
  <si>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</si>
  <si>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</si>
  <si>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</si>
  <si>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</si>
  <si>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</si>
  <si>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</si>
  <si>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</si>
  <si>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</si>
  <si>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</si>
  <si>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</si>
  <si>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</si>
  <si>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</si>
  <si>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</si>
  <si>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</si>
  <si>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</si>
  <si>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</si>
  <si>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</si>
  <si>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</si>
  <si>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</si>
  <si>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</si>
  <si>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</si>
  <si>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</si>
  <si>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</si>
  <si>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</si>
  <si>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</si>
  <si>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</si>
  <si>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</si>
  <si>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</si>
  <si>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</si>
  <si>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</si>
  <si>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</si>
  <si>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</si>
  <si>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</si>
  <si>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</si>
  <si>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</si>
  <si>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</si>
  <si>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</si>
  <si>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</si>
  <si>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</si>
  <si>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</si>
  <si>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</si>
  <si>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</si>
  <si>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</si>
  <si>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</si>
  <si>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</si>
  <si>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</si>
  <si>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</si>
  <si>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</si>
  <si>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</si>
  <si>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</si>
  <si>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</si>
  <si>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</si>
  <si>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</si>
  <si>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</si>
  <si>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</si>
  <si>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</si>
  <si>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</si>
  <si>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</si>
  <si>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</si>
  <si>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</si>
  <si>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</si>
  <si>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</si>
  <si>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</si>
  <si>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</si>
  <si>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</si>
  <si>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</si>
  <si>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</si>
  <si>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</si>
  <si>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</si>
  <si>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</si>
  <si>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</si>
  <si>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</si>
  <si>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</si>
  <si>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</si>
  <si>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</si>
  <si>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</si>
  <si>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</si>
  <si>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</si>
  <si>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</si>
  <si>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</si>
  <si>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</si>
  <si>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</si>
  <si>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</si>
  <si>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</si>
  <si>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</si>
  <si>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</si>
  <si>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</si>
  <si>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</si>
  <si>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</si>
  <si>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</si>
  <si>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</si>
  <si>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</si>
  <si>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</si>
  <si>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</si>
  <si>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</si>
  <si>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</si>
  <si>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</si>
  <si>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</si>
  <si>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</si>
  <si>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</si>
  <si>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</si>
  <si>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</si>
  <si>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</si>
  <si>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</si>
  <si>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</si>
  <si>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</si>
  <si>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</si>
  <si>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</si>
  <si>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</si>
  <si>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</si>
  <si>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</si>
  <si>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</si>
  <si>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</si>
  <si>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</si>
  <si>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</si>
  <si>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</si>
  <si>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</si>
  <si>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</si>
  <si>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</si>
  <si>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</si>
  <si>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</si>
  <si>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</si>
  <si>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</si>
  <si>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</si>
  <si>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</si>
  <si>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</si>
  <si>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</si>
  <si>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</si>
  <si>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</si>
  <si>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</si>
  <si>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</si>
  <si>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</si>
  <si>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</si>
  <si>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</si>
  <si>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</si>
  <si>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</si>
  <si>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</si>
  <si>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</si>
  <si>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</si>
  <si>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</si>
  <si>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</si>
  <si>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</si>
  <si>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</si>
  <si>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</si>
  <si>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</si>
  <si>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</si>
  <si>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</si>
  <si>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</si>
  <si>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</si>
  <si>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</si>
  <si>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</si>
  <si>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</si>
  <si>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</si>
  <si>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</si>
  <si>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</si>
  <si>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</si>
  <si>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</si>
  <si>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</si>
  <si>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</si>
  <si>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</si>
  <si>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</si>
  <si>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</si>
  <si>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</si>
  <si>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</si>
  <si>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</si>
  <si>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</si>
  <si>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</si>
  <si>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</si>
  <si>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</si>
  <si>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</si>
  <si>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</si>
  <si>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</si>
  <si>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</si>
  <si>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</si>
  <si>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</si>
  <si>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</si>
  <si>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</si>
  <si>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</si>
  <si>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</si>
  <si>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</si>
  <si>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</si>
  <si>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</si>
  <si>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</si>
  <si>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</si>
  <si>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</si>
  <si>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</si>
  <si>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</si>
  <si>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</si>
  <si>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</si>
  <si>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</si>
  <si>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</si>
  <si>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</si>
  <si>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</si>
  <si>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</si>
  <si>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</si>
  <si>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</si>
  <si>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</si>
  <si>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</si>
  <si>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</si>
  <si>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</si>
  <si>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</si>
  <si>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</si>
  <si>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</si>
  <si>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</si>
  <si>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</si>
  <si>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</si>
  <si>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</si>
  <si>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</si>
  <si>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</si>
  <si>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</si>
  <si>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</si>
  <si>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</si>
  <si>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</si>
  <si>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</si>
  <si>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</si>
  <si>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</si>
  <si>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</si>
  <si>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</si>
  <si>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</si>
  <si>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</si>
  <si>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</si>
  <si>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</si>
  <si>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</si>
  <si>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</si>
  <si>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</si>
  <si>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</si>
  <si>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</si>
  <si>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</si>
  <si>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</si>
  <si>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</si>
  <si>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</si>
  <si>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</si>
  <si>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</si>
  <si>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</si>
  <si>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</si>
  <si>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</si>
  <si>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</si>
  <si>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</si>
  <si>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</si>
  <si>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</si>
  <si>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</si>
  <si>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</si>
  <si>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</si>
  <si>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</si>
  <si>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</si>
  <si>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</si>
  <si>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</si>
  <si>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</si>
  <si>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</si>
  <si>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</si>
  <si>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</si>
  <si>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</si>
  <si>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</si>
  <si>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</si>
  <si>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</si>
  <si>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</si>
  <si>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</si>
  <si>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</si>
  <si>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</si>
  <si>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</si>
  <si>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</si>
  <si>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</si>
  <si>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</si>
  <si>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</si>
  <si>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</si>
  <si>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</si>
  <si>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</si>
  <si>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</si>
  <si>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</si>
  <si>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</si>
  <si>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</si>
  <si>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</si>
  <si>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</si>
  <si>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</si>
  <si>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</si>
  <si>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</si>
  <si>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</si>
  <si>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</si>
  <si>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</si>
  <si>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</si>
  <si>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</si>
  <si>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</si>
  <si>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</si>
  <si>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</si>
  <si>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</si>
  <si>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</si>
  <si>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</si>
  <si>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</si>
  <si>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</si>
  <si>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</si>
  <si>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</si>
  <si>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</si>
  <si>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</si>
  <si>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</si>
  <si>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</si>
  <si>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</si>
  <si>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</si>
  <si>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</si>
  <si>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</si>
  <si>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</si>
  <si>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</si>
  <si>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</si>
  <si>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</si>
  <si>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</si>
  <si>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</si>
  <si>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</si>
  <si>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</si>
  <si>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</si>
  <si>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</si>
  <si>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</si>
  <si>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</si>
  <si>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</si>
  <si>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</si>
  <si>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</si>
  <si>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</si>
  <si>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</si>
  <si>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</si>
  <si>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</si>
  <si>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</si>
  <si>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</si>
  <si>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</si>
  <si>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</si>
  <si>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</si>
  <si>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</si>
  <si>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</si>
  <si>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</si>
  <si>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</si>
  <si>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</si>
  <si>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</si>
  <si>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</si>
  <si>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</si>
  <si>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</si>
  <si>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</si>
  <si>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</si>
  <si>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</si>
  <si>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</si>
  <si>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</si>
  <si>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</si>
  <si>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</si>
  <si>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</si>
  <si>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</si>
  <si>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</si>
  <si>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</si>
  <si>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</si>
  <si>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</si>
  <si>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</si>
  <si>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</si>
  <si>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</si>
  <si>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</si>
  <si>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</si>
  <si>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</si>
  <si>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</si>
  <si>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</si>
  <si>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</si>
  <si>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</si>
  <si>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</si>
  <si>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</si>
  <si>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</si>
  <si>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</si>
  <si>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</si>
  <si>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</si>
  <si>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</si>
  <si>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</si>
  <si>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</si>
  <si>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</si>
  <si>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</si>
  <si>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</si>
  <si>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</si>
  <si>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</si>
  <si>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</si>
  <si>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</si>
  <si>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</si>
  <si>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</si>
  <si>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</si>
  <si>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</si>
  <si>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</si>
  <si>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</si>
  <si>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</si>
  <si>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</si>
  <si>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</si>
  <si>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</si>
  <si>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</si>
  <si>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</si>
  <si>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</si>
  <si>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</si>
  <si>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</si>
  <si>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</si>
  <si>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</si>
  <si>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</si>
  <si>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</si>
  <si>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</si>
  <si>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</si>
  <si>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</si>
  <si>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</si>
  <si>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</si>
  <si>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</si>
  <si>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</si>
  <si>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</si>
  <si>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</si>
  <si>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</si>
  <si>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</si>
  <si>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</si>
  <si>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</si>
  <si>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</si>
  <si>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</si>
  <si>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</si>
  <si>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</si>
  <si>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</si>
  <si>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</si>
  <si>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</si>
  <si>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</si>
  <si>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</si>
  <si>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</si>
  <si>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</si>
  <si>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</si>
  <si>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</si>
  <si>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</si>
  <si>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</si>
  <si>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</si>
  <si>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</si>
  <si>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</si>
  <si>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</si>
  <si>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</si>
  <si>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</si>
  <si>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</si>
  <si>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</si>
  <si>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</si>
  <si>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</si>
  <si>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</si>
  <si>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</si>
  <si>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</si>
  <si>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</si>
  <si>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</si>
  <si>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</si>
  <si>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</si>
  <si>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</si>
  <si>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</si>
  <si>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</si>
  <si>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</si>
  <si>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</si>
  <si>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</si>
  <si>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</si>
  <si>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</si>
  <si>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</si>
  <si>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</si>
  <si>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</si>
  <si>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</si>
  <si>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</si>
  <si>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</si>
  <si>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</si>
  <si>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</si>
  <si>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</si>
  <si>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</si>
  <si>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</si>
  <si>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</si>
  <si>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</si>
  <si>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</si>
  <si>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</si>
  <si>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</si>
  <si>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</si>
  <si>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</si>
  <si>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</si>
  <si>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</si>
  <si>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</si>
  <si>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</si>
  <si>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</si>
  <si>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</si>
  <si>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</si>
  <si>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</si>
  <si>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</si>
  <si>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</si>
  <si>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</si>
  <si>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</si>
  <si>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</si>
  <si>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</si>
  <si>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</si>
  <si>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</si>
  <si>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</si>
  <si>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</si>
  <si>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</si>
  <si>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</si>
  <si>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</si>
  <si>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</si>
  <si>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</si>
  <si>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</si>
  <si>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</si>
  <si>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</si>
  <si>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</si>
  <si>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</si>
  <si>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</si>
  <si>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</si>
  <si>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</si>
  <si>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</si>
  <si>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</si>
  <si>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</si>
  <si>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</si>
  <si>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</si>
  <si>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</si>
  <si>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</si>
  <si>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</si>
  <si>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</si>
  <si>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</si>
  <si>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</si>
  <si>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</si>
  <si>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</si>
  <si>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</si>
  <si>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</si>
  <si>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</si>
  <si>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</si>
  <si>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</si>
  <si>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</si>
  <si>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</si>
  <si>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</si>
  <si>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</si>
  <si>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</si>
  <si>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</si>
  <si>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</si>
  <si>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</si>
  <si>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</si>
  <si>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</si>
  <si>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</si>
  <si>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</si>
  <si>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</si>
  <si>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</si>
  <si>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</si>
  <si>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</si>
  <si>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</si>
  <si>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</si>
  <si>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</si>
  <si>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</si>
  <si>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</si>
  <si>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</si>
  <si>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</si>
  <si>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</si>
  <si>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</si>
  <si>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</si>
  <si>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</si>
  <si>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</si>
  <si>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</si>
  <si>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</si>
  <si>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</si>
  <si>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</si>
  <si>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</si>
  <si>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</si>
  <si>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</si>
  <si>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</si>
  <si>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</si>
  <si>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</si>
  <si>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</si>
  <si>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</si>
  <si>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</si>
  <si>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</si>
  <si>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</si>
  <si>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</si>
  <si>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</si>
  <si>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</si>
  <si>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</si>
  <si>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</si>
  <si>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</si>
  <si>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</si>
  <si>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</si>
  <si>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</si>
  <si>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</si>
  <si>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</si>
  <si>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</si>
  <si>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</si>
  <si>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</si>
  <si>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</si>
  <si>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</si>
  <si>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</si>
  <si>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</si>
  <si>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</si>
  <si>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</si>
  <si>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</si>
  <si>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</si>
  <si>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</si>
  <si>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</si>
  <si>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</si>
  <si>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</si>
  <si>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</si>
  <si>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</si>
  <si>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</si>
  <si>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</si>
  <si>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</si>
  <si>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</si>
  <si>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</si>
  <si>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</si>
  <si>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</si>
  <si>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</si>
  <si>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</si>
  <si>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</si>
  <si>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</si>
  <si>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</si>
  <si>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</si>
  <si>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</si>
  <si>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</si>
  <si>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</si>
  <si>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</si>
  <si>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</si>
  <si>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</si>
  <si>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</si>
  <si>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</si>
  <si>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</si>
  <si>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</si>
  <si>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</si>
  <si>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</si>
  <si>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</si>
  <si>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</si>
  <si>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</si>
  <si>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</si>
  <si>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</si>
  <si>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</si>
  <si>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</si>
  <si>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</si>
  <si>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</si>
  <si>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</si>
  <si>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</si>
  <si>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</si>
  <si>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</si>
  <si>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</si>
  <si>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</si>
  <si>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</si>
  <si>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</si>
  <si>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</si>
  <si>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</si>
  <si>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</si>
  <si>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</si>
  <si>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</si>
  <si>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</si>
  <si>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</si>
  <si>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</si>
  <si>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</si>
  <si>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</si>
  <si>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</si>
  <si>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</si>
  <si>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</si>
  <si>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</si>
  <si>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</si>
  <si>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</si>
  <si>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</si>
  <si>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</si>
  <si>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</si>
  <si>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</si>
  <si>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</si>
  <si>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</si>
  <si>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</si>
  <si>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</si>
  <si>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</si>
  <si>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</si>
  <si>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</si>
  <si>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</si>
  <si>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</si>
  <si>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</si>
  <si>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</si>
  <si>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</si>
  <si>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</si>
  <si>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</si>
  <si>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</si>
  <si>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</si>
  <si>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</si>
  <si>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</si>
  <si>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</si>
  <si>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</si>
  <si>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</si>
  <si>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</si>
  <si>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</si>
  <si>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</si>
  <si>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</si>
  <si>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</si>
  <si>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</si>
  <si>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</si>
  <si>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</si>
  <si>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</si>
  <si>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</si>
  <si>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</si>
  <si>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</si>
  <si>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</si>
  <si>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</si>
  <si>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</si>
  <si>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</si>
  <si>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</si>
  <si>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</si>
  <si>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</si>
  <si>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</si>
  <si>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</si>
  <si>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</si>
  <si>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</si>
  <si>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</si>
  <si>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</si>
  <si>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</si>
  <si>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</si>
  <si>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</si>
  <si>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</si>
  <si>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</si>
  <si>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</si>
  <si>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</si>
  <si>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</si>
  <si>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</si>
  <si>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</si>
  <si>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</si>
  <si>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</si>
  <si>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</si>
  <si>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</si>
  <si>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</si>
  <si>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</si>
  <si>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</si>
  <si>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</si>
  <si>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</si>
  <si>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</si>
  <si>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</si>
  <si>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</si>
  <si>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</si>
  <si>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</si>
  <si>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</si>
  <si>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</si>
  <si>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</si>
  <si>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</si>
  <si>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</si>
  <si>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</si>
  <si>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</si>
  <si>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</si>
  <si>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</si>
  <si>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</si>
  <si>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</si>
  <si>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</si>
  <si>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</si>
  <si>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</si>
  <si>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</si>
  <si>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</si>
  <si>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</si>
  <si>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</si>
  <si>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</si>
  <si>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</si>
  <si>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</si>
  <si>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</si>
  <si>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</si>
  <si>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</si>
  <si>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</si>
  <si>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</si>
  <si>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</si>
  <si>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</si>
  <si>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</si>
  <si>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</si>
  <si>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</si>
  <si>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</si>
  <si>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</si>
  <si>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</si>
  <si>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</si>
  <si>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</si>
  <si>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</si>
  <si>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</si>
  <si>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</si>
  <si>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</si>
  <si>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</si>
  <si>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</si>
  <si>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</si>
  <si>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</si>
  <si>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</si>
  <si>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</si>
  <si>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</si>
  <si>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</si>
  <si>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</si>
  <si>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</si>
  <si>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</si>
  <si>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</si>
  <si>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</si>
  <si>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</si>
  <si>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</si>
  <si>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</si>
  <si>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</si>
  <si>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</si>
  <si>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</si>
  <si>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</si>
  <si>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</si>
  <si>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</si>
  <si>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</si>
  <si>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</si>
  <si>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</si>
  <si>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</si>
  <si>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</si>
  <si>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</si>
  <si>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</si>
  <si>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</si>
  <si>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</si>
  <si>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</si>
  <si>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</si>
  <si>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</si>
  <si>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</si>
  <si>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</si>
  <si>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</si>
  <si>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</si>
  <si>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</si>
  <si>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</si>
  <si>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</si>
  <si>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</si>
  <si>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</si>
  <si>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</si>
  <si>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</si>
  <si>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</si>
  <si>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</si>
  <si>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</si>
  <si>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</si>
  <si>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</si>
  <si>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</si>
  <si>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</si>
  <si>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</si>
  <si>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</si>
  <si>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</si>
  <si>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</si>
  <si>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</si>
  <si>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</si>
  <si>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</si>
  <si>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</si>
  <si>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</si>
  <si>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</si>
  <si>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</si>
  <si>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</si>
  <si>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</si>
  <si>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</si>
  <si>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</si>
  <si>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</si>
  <si>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</si>
  <si>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</si>
  <si>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</si>
  <si>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</si>
  <si>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</si>
  <si>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</si>
  <si>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</si>
  <si>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</si>
  <si>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</si>
  <si>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</si>
  <si>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</si>
  <si>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</si>
  <si>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</si>
  <si>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</si>
  <si>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</si>
  <si>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</si>
  <si>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</si>
  <si>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</si>
  <si>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</si>
  <si>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</si>
  <si>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</si>
  <si>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</si>
  <si>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</si>
  <si>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</si>
  <si>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</si>
  <si>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</si>
  <si>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</si>
  <si>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</si>
  <si>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</si>
  <si>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</si>
  <si>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</si>
  <si>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</si>
  <si>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</si>
  <si>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</si>
  <si>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</si>
  <si>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</si>
  <si>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</si>
  <si>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</si>
  <si>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</si>
  <si>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</si>
  <si>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</si>
  <si>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</si>
  <si>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</si>
  <si>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</si>
  <si>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</si>
  <si>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</si>
  <si>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</si>
  <si>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</si>
  <si>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</si>
  <si>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</si>
  <si>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</si>
  <si>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</si>
  <si>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</si>
  <si>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</si>
  <si>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</si>
  <si>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</si>
  <si>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</si>
  <si>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</si>
  <si>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</si>
  <si>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</si>
  <si>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</si>
  <si>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</si>
  <si>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</si>
  <si>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</si>
  <si>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</si>
  <si>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</si>
  <si>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</si>
  <si>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</si>
  <si>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</si>
  <si>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</si>
  <si>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</si>
  <si>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</si>
  <si>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</si>
  <si>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</si>
  <si>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</si>
  <si>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</si>
  <si>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</si>
  <si>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</si>
  <si>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</si>
  <si>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</si>
  <si>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</si>
  <si>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</si>
  <si>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</si>
  <si>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</si>
  <si>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</si>
  <si>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</si>
  <si>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</si>
  <si>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</si>
  <si>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</si>
  <si>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</si>
  <si>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</si>
  <si>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</si>
  <si>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</si>
  <si>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</si>
  <si>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</si>
  <si>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</si>
  <si>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</si>
  <si>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</si>
  <si>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</si>
  <si>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</si>
  <si>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</si>
  <si>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</si>
  <si>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</si>
  <si>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</si>
  <si>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</si>
  <si>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</si>
  <si>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</si>
  <si>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</si>
  <si>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</si>
  <si>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</si>
  <si>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</si>
  <si>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</si>
  <si>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</si>
  <si>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</si>
  <si>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</si>
  <si>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</si>
  <si>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</si>
  <si>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</si>
  <si>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</si>
  <si>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</si>
  <si>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</si>
  <si>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</si>
  <si>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</si>
  <si>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</si>
  <si>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</si>
  <si>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</si>
  <si>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</si>
  <si>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</si>
  <si>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</si>
  <si>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</si>
  <si>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</si>
  <si>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</si>
  <si>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</si>
  <si>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</si>
  <si>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</si>
  <si>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</si>
  <si>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</si>
  <si>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</si>
  <si>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</si>
  <si>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</si>
  <si>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</si>
  <si>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</si>
  <si>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</si>
  <si>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</si>
  <si>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</si>
  <si>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</si>
  <si>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</si>
  <si>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</si>
  <si>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</si>
  <si>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</si>
  <si>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</si>
  <si>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</si>
  <si>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</si>
  <si>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</si>
  <si>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</si>
  <si>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</si>
  <si>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</si>
  <si>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</si>
  <si>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</si>
  <si>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</si>
  <si>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</si>
  <si>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</si>
  <si>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</si>
  <si>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</si>
  <si>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</si>
  <si>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</si>
  <si>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</si>
  <si>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</si>
  <si>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</si>
  <si>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</si>
  <si>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</si>
  <si>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</si>
  <si>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</si>
  <si>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</si>
  <si>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</si>
  <si>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</si>
  <si>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</si>
  <si>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</si>
  <si>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</si>
  <si>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</si>
  <si>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</si>
  <si>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</si>
  <si>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</si>
  <si>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</si>
  <si>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</si>
  <si>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</si>
  <si>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</si>
  <si>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</si>
  <si>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</si>
  <si>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</si>
  <si>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</si>
  <si>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</si>
  <si>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</si>
  <si>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</si>
  <si>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</si>
  <si>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</si>
  <si>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</si>
  <si>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</si>
  <si>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</si>
  <si>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</si>
  <si>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</si>
  <si>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</si>
  <si>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</si>
  <si>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</si>
  <si>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</si>
  <si>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</si>
  <si>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</si>
  <si>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</si>
  <si>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</si>
  <si>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</si>
  <si>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</si>
  <si>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</si>
  <si>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</si>
  <si>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</si>
  <si>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</si>
  <si>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</si>
  <si>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</si>
  <si>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</si>
  <si>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</si>
  <si>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</si>
  <si>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</si>
  <si>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</si>
  <si>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</si>
  <si>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</si>
  <si>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</si>
  <si>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</si>
  <si>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</si>
  <si>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</si>
  <si>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</si>
  <si>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</si>
  <si>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</si>
  <si>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</si>
  <si>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</si>
  <si>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</si>
  <si>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</si>
  <si>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</si>
  <si>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</si>
  <si>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</si>
  <si>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</si>
  <si>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</si>
  <si>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</si>
  <si>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</si>
  <si>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</si>
  <si>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</si>
  <si>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</si>
  <si>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</si>
  <si>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</si>
  <si>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</si>
  <si>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</si>
  <si>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</si>
  <si>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</si>
  <si>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</si>
  <si>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</si>
  <si>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</si>
  <si>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</si>
  <si>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</si>
  <si>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</si>
  <si>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</si>
  <si>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</si>
  <si>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</si>
  <si>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</si>
  <si>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</si>
  <si>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</si>
  <si>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</si>
  <si>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</si>
  <si>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</si>
  <si>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</si>
  <si>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</si>
  <si>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</si>
  <si>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</si>
  <si>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</si>
  <si>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</si>
  <si>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</si>
  <si>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</si>
  <si>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</si>
  <si>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</si>
  <si>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</si>
  <si>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</si>
  <si>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</si>
  <si>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</si>
  <si>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</si>
  <si>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</si>
  <si>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</si>
  <si>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</si>
  <si>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</si>
  <si>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</si>
  <si>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</si>
  <si>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</si>
  <si>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</si>
  <si>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</si>
  <si>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</si>
  <si>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</si>
  <si>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</si>
  <si>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</si>
  <si>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</si>
  <si>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</si>
  <si>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</si>
  <si>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</si>
  <si>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</si>
  <si>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</si>
  <si>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</si>
  <si>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</si>
  <si>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</si>
  <si>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</si>
  <si>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</si>
  <si>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</si>
  <si>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</si>
  <si>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</si>
  <si>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</si>
  <si>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</si>
  <si>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</si>
  <si>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</si>
  <si>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</si>
  <si>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</si>
  <si>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</si>
  <si>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</si>
  <si>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</si>
  <si>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</si>
  <si>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</si>
  <si>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</si>
  <si>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</si>
  <si>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</si>
  <si>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</si>
  <si>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</si>
  <si>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</si>
  <si>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</si>
  <si>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</si>
  <si>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</si>
  <si>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</si>
  <si>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</si>
  <si>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</si>
  <si>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</si>
  <si>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</si>
  <si>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</si>
  <si>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</si>
  <si>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</si>
  <si>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</si>
  <si>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</si>
  <si>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</si>
  <si>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</si>
  <si>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</si>
  <si>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</si>
  <si>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</si>
  <si>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</si>
  <si>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</si>
  <si>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</si>
  <si>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</si>
  <si>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</si>
  <si>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</si>
  <si>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</si>
  <si>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</si>
  <si>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</si>
  <si>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</si>
  <si>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</si>
  <si>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</si>
  <si>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</si>
  <si>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</si>
  <si>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</si>
  <si>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</si>
  <si>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</si>
  <si>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</si>
  <si>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</si>
  <si>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</si>
  <si>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</si>
  <si>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</si>
  <si>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</si>
  <si>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</si>
  <si>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</si>
  <si>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</si>
  <si>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</si>
  <si>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</si>
  <si>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</si>
  <si>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</si>
  <si>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</si>
  <si>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</si>
  <si>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</si>
  <si>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</si>
  <si>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</si>
  <si>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</si>
  <si>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</si>
  <si>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</si>
  <si>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</si>
  <si>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</si>
  <si>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</si>
  <si>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</si>
  <si>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</si>
  <si>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</si>
  <si>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</si>
  <si>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</si>
  <si>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</si>
  <si>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</si>
  <si>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</si>
  <si>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</si>
  <si>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</si>
  <si>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</si>
  <si>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</si>
  <si>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</si>
  <si>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</si>
  <si>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</si>
  <si>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</si>
  <si>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</si>
  <si>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</si>
  <si>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</si>
  <si>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</si>
  <si>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</si>
  <si>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</si>
  <si>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</si>
  <si>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</si>
  <si>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</si>
  <si>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</si>
  <si>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</si>
  <si>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</si>
  <si>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</si>
  <si>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</si>
  <si>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</si>
  <si>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</si>
  <si>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</si>
  <si>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</si>
  <si>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</si>
  <si>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</si>
  <si>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</si>
  <si>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</si>
  <si>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</si>
  <si>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</si>
  <si>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</si>
  <si>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</si>
  <si>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</si>
  <si>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</si>
  <si>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</si>
  <si>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</si>
  <si>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</si>
  <si>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</si>
  <si>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</si>
  <si>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</si>
  <si>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</si>
  <si>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</si>
  <si>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</si>
  <si>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</si>
  <si>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</si>
  <si>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</si>
  <si>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</si>
  <si>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</si>
  <si>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</si>
  <si>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</si>
  <si>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</si>
  <si>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</si>
  <si>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</si>
  <si>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</si>
  <si>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</si>
  <si>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</si>
  <si>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</si>
  <si>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</si>
  <si>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</si>
  <si>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</si>
  <si>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</si>
  <si>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</si>
  <si>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</si>
  <si>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</si>
  <si>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</si>
  <si>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</si>
  <si>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</si>
  <si>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</si>
  <si>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</si>
  <si>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</si>
  <si>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</si>
  <si>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</si>
  <si>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</si>
  <si>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</si>
  <si>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</si>
  <si>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</si>
  <si>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</si>
  <si>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</si>
  <si>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</si>
  <si>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</si>
  <si>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</si>
  <si>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</si>
  <si>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</si>
  <si>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</si>
  <si>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</si>
  <si>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</si>
  <si>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</si>
  <si>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</si>
  <si>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</si>
  <si>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</si>
  <si>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</si>
  <si>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</si>
  <si>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</si>
  <si>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</si>
  <si>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</si>
  <si>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</si>
  <si>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</si>
  <si>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</si>
  <si>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</si>
  <si>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</si>
  <si>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</si>
  <si>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</si>
  <si>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</si>
  <si>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</si>
  <si>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</si>
  <si>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</si>
  <si>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</si>
  <si>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</si>
  <si>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</si>
  <si>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</si>
  <si>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</si>
  <si>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</si>
  <si>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</si>
  <si>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</si>
  <si>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</si>
  <si>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</si>
  <si>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</si>
  <si>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</si>
  <si>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</si>
  <si>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</si>
  <si>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</si>
  <si>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</si>
  <si>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</si>
  <si>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</si>
  <si>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</si>
  <si>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</si>
  <si>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</si>
  <si>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</si>
  <si>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</si>
  <si>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</si>
  <si>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</si>
  <si>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</si>
  <si>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</si>
  <si>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</si>
  <si>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</si>
  <si>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</si>
  <si>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</si>
  <si>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</si>
  <si>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</si>
  <si>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</si>
  <si>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</si>
  <si>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</si>
  <si>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</si>
  <si>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</si>
  <si>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</si>
  <si>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</si>
  <si>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</si>
  <si>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</si>
  <si>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</si>
  <si>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</si>
  <si>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</si>
  <si>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</si>
  <si>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</si>
  <si>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</si>
  <si>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</si>
  <si>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</si>
  <si>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</si>
  <si>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</si>
  <si>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</si>
  <si>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</si>
  <si>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</si>
  <si>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</si>
  <si>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</si>
  <si>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</si>
  <si>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</si>
  <si>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</si>
  <si>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</si>
  <si>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</si>
  <si>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</si>
  <si>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</si>
  <si>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</si>
  <si>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</si>
  <si>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</si>
  <si>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</si>
  <si>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</si>
  <si>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</si>
  <si>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</si>
  <si>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</si>
  <si>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</si>
  <si>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</si>
  <si>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</si>
  <si>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</si>
  <si>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</si>
  <si>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</si>
  <si>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</si>
  <si>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</si>
  <si>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</si>
  <si>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</si>
  <si>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</si>
  <si>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</si>
  <si>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</si>
  <si>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</si>
  <si>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</si>
  <si>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</si>
  <si>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</si>
  <si>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</si>
  <si>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</si>
  <si>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</si>
  <si>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</si>
  <si>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</si>
  <si>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</si>
  <si>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</si>
  <si>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</si>
  <si>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</si>
  <si>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</si>
  <si>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</si>
  <si>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</si>
  <si>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</si>
  <si>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</si>
  <si>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</si>
  <si>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</si>
  <si>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</si>
  <si>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</si>
  <si>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</si>
  <si>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</si>
  <si>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</si>
  <si>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</si>
  <si>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</si>
  <si>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</si>
  <si>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</si>
  <si>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</si>
  <si>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</si>
  <si>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</si>
  <si>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</si>
  <si>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</si>
  <si>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</si>
  <si>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</si>
  <si>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</si>
  <si>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</si>
  <si>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</si>
  <si>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</si>
  <si>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</si>
  <si>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</si>
  <si>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</si>
  <si>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</si>
  <si>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</si>
  <si>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</si>
  <si>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</si>
  <si>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</si>
  <si>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</si>
  <si>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</si>
  <si>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</si>
  <si>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</si>
  <si>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</si>
  <si>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</si>
  <si>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</si>
  <si>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</si>
  <si>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</si>
  <si>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</si>
  <si>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</si>
  <si>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</si>
  <si>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</si>
  <si>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</si>
  <si>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</si>
  <si>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</si>
  <si>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</si>
  <si>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</si>
  <si>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</si>
  <si>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</si>
  <si>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</si>
  <si>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</si>
  <si>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</si>
  <si>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</si>
  <si>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</si>
  <si>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</si>
  <si>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</si>
  <si>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</si>
  <si>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</si>
  <si>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</si>
  <si>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</si>
  <si>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</si>
  <si>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</si>
  <si>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</si>
  <si>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</si>
  <si>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</si>
  <si>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</si>
  <si>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</si>
  <si>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</si>
  <si>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</si>
  <si>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</si>
  <si>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</si>
  <si>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</si>
  <si>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</si>
  <si>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</si>
  <si>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</si>
  <si>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</si>
  <si>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</si>
  <si>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</si>
  <si>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</si>
  <si>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</si>
  <si>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</si>
  <si>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</si>
  <si>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</si>
  <si>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</si>
  <si>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</si>
  <si>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</si>
  <si>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</si>
  <si>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</si>
  <si>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</si>
  <si>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</si>
  <si>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</si>
  <si>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</si>
  <si>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</si>
  <si>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</si>
  <si>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</si>
  <si>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</si>
  <si>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</si>
  <si>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</si>
  <si>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</si>
  <si>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</si>
  <si>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</si>
  <si>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</si>
  <si>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</si>
  <si>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</si>
  <si>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</si>
  <si>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</si>
  <si>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</si>
  <si>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</si>
  <si>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</si>
  <si>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</si>
  <si>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</si>
  <si>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</si>
  <si>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</si>
  <si>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</si>
  <si>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</si>
  <si>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</si>
  <si>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</si>
  <si>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</si>
  <si>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</si>
  <si>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</si>
  <si>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</si>
  <si>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</si>
  <si>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</si>
  <si>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</si>
  <si>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</si>
  <si>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</si>
  <si>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</si>
  <si>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</si>
  <si>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</si>
  <si>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</si>
  <si>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</si>
  <si>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</si>
  <si>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</si>
  <si>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</si>
  <si>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</si>
  <si>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</si>
  <si>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</si>
  <si>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</si>
  <si>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</si>
  <si>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</si>
  <si>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</si>
  <si>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</si>
  <si>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</si>
  <si>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</si>
  <si>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</si>
  <si>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</si>
  <si>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</si>
  <si>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</si>
  <si>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</si>
  <si>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</si>
  <si>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</si>
  <si>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</si>
  <si>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</si>
  <si>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</si>
  <si>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</si>
  <si>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</si>
  <si>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</si>
  <si>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</si>
  <si>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</si>
  <si>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</si>
  <si>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</si>
  <si>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</si>
  <si>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</si>
  <si>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</si>
  <si>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</si>
  <si>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</si>
  <si>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</si>
  <si>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</si>
  <si>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</si>
  <si>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</si>
  <si>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</si>
  <si>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</si>
  <si>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</si>
  <si>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</si>
  <si>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</si>
  <si>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</si>
  <si>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</si>
  <si>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</si>
  <si>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</si>
  <si>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</si>
  <si>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</si>
  <si>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</si>
  <si>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</si>
  <si>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</si>
  <si>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</si>
  <si>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</si>
  <si>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</si>
  <si>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</si>
  <si>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</si>
  <si>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</si>
  <si>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</si>
  <si>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</si>
  <si>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</si>
  <si>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</si>
  <si>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</si>
  <si>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</si>
  <si>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</si>
  <si>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</si>
  <si>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</si>
  <si>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</si>
  <si>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</si>
  <si>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</si>
  <si>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</si>
  <si>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</si>
  <si>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</si>
  <si>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</si>
  <si>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</si>
  <si>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</si>
  <si>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</si>
  <si>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</si>
  <si>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</si>
  <si>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</si>
  <si>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</si>
  <si>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</si>
  <si>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</si>
  <si>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</si>
  <si>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</si>
  <si>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</si>
  <si>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</si>
  <si>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</si>
  <si>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</si>
  <si>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</si>
  <si>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</si>
  <si>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</si>
  <si>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</si>
  <si>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</si>
  <si>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</si>
  <si>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</si>
  <si>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</si>
  <si>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</si>
  <si>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</si>
  <si>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</si>
  <si>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</si>
  <si>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</si>
  <si>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</si>
  <si>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</si>
  <si>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</si>
  <si>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</si>
  <si>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</si>
  <si>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</si>
  <si>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</si>
  <si>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</si>
  <si>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</si>
  <si>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</si>
  <si>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</si>
  <si>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</si>
  <si>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</si>
  <si>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</si>
  <si>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</si>
  <si>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</si>
  <si>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</si>
  <si>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</si>
  <si>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</si>
  <si>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</si>
  <si>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</si>
  <si>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</si>
  <si>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</si>
  <si>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</si>
  <si>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</si>
  <si>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</si>
  <si>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</si>
  <si>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</si>
  <si>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</si>
  <si>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</si>
  <si>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</si>
  <si>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</si>
  <si>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</si>
  <si>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</si>
  <si>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</si>
  <si>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</si>
  <si>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</si>
  <si>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</si>
  <si>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</si>
  <si>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</si>
  <si>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</si>
  <si>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</si>
  <si>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</si>
  <si>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</si>
  <si>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</si>
  <si>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</si>
  <si>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</si>
  <si>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</si>
  <si>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</si>
  <si>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</si>
  <si>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</si>
  <si>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</si>
  <si>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</si>
  <si>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</si>
  <si>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</si>
  <si>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</si>
  <si>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</si>
  <si>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</si>
  <si>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</si>
  <si>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</si>
  <si>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</si>
  <si>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</si>
  <si>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</si>
  <si>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</si>
  <si>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</si>
  <si>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</si>
  <si>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</si>
  <si>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</si>
  <si>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</si>
  <si>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</si>
  <si>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</si>
  <si>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</si>
  <si>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</si>
  <si>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</si>
  <si>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</si>
  <si>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</si>
  <si>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</si>
  <si>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</si>
  <si>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</si>
  <si>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</si>
  <si>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</si>
  <si>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</si>
  <si>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</si>
  <si>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</si>
  <si>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</si>
  <si>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</si>
  <si>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</si>
  <si>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</si>
  <si>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</si>
  <si>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</si>
  <si>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</si>
  <si>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</si>
  <si>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</si>
  <si>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</si>
  <si>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</si>
  <si>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</si>
  <si>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</si>
  <si>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</si>
  <si>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</si>
  <si>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</si>
  <si>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</si>
  <si>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</si>
  <si>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</si>
  <si>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</si>
  <si>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</si>
  <si>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</si>
  <si>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</si>
  <si>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</si>
  <si>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</si>
  <si>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</si>
  <si>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</si>
  <si>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</si>
  <si>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</si>
  <si>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</si>
  <si>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</si>
  <si>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</si>
  <si>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</si>
  <si>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</si>
  <si>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</si>
  <si>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</si>
  <si>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</si>
  <si>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</si>
  <si>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</si>
  <si>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</si>
  <si>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</si>
  <si>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</si>
  <si>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</si>
  <si>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</si>
  <si>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</si>
  <si>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</si>
  <si>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</si>
  <si>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</si>
  <si>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</si>
  <si>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</si>
  <si>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</si>
  <si>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</si>
  <si>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</si>
  <si>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</si>
  <si>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</si>
  <si>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</si>
  <si>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</si>
  <si>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</si>
  <si>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</si>
  <si>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</si>
  <si>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</si>
  <si>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</si>
  <si>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</si>
  <si>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</si>
  <si>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</si>
  <si>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</si>
  <si>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</si>
  <si>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</si>
  <si>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</si>
  <si>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</si>
  <si>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</si>
  <si>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</si>
  <si>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</si>
  <si>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</si>
  <si>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</si>
  <si>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</si>
  <si>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</si>
  <si>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</si>
  <si>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</si>
  <si>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</si>
  <si>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</si>
  <si>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</si>
  <si>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</si>
  <si>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</si>
  <si>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</si>
  <si>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</si>
  <si>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</si>
  <si>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</si>
  <si>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</si>
  <si>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</si>
  <si>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</si>
  <si>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</si>
  <si>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</si>
  <si>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</si>
  <si>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</si>
  <si>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</si>
  <si>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</si>
  <si>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</si>
  <si>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</si>
  <si>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</si>
  <si>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</si>
  <si>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</si>
  <si>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</si>
  <si>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</si>
  <si>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</si>
  <si>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</si>
  <si>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</si>
  <si>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</si>
  <si>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</si>
  <si>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</si>
  <si>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</si>
  <si>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</si>
  <si>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</si>
  <si>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</si>
  <si>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</si>
  <si>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</si>
  <si>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</si>
  <si>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</si>
  <si>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</si>
  <si>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</si>
  <si>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</si>
  <si>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</si>
  <si>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</si>
  <si>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</si>
  <si>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</si>
  <si>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</si>
  <si>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</si>
  <si>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</si>
  <si>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</si>
  <si>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</si>
  <si>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</si>
  <si>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</si>
  <si>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</si>
  <si>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</si>
  <si>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</si>
  <si>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</si>
  <si>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</si>
  <si>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</si>
  <si>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</si>
  <si>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</si>
  <si>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</si>
  <si>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</si>
  <si>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</si>
  <si>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</si>
  <si>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</si>
  <si>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</si>
  <si>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</si>
  <si>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</si>
  <si>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</si>
  <si>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</si>
  <si>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</si>
  <si>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</si>
  <si>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</si>
  <si>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</si>
  <si>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</si>
  <si>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</si>
  <si>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</si>
  <si>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</si>
  <si>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</si>
  <si>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</si>
  <si>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</si>
  <si>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</si>
  <si>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</si>
  <si>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</si>
  <si>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</si>
  <si>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</si>
  <si>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</si>
  <si>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</si>
  <si>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</si>
  <si>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</si>
  <si>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</si>
  <si>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</si>
  <si>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</si>
  <si>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</si>
  <si>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</si>
  <si>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</si>
  <si>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</si>
  <si>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</si>
  <si>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</si>
  <si>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</si>
  <si>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</si>
  <si>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</si>
  <si>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</si>
  <si>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</si>
  <si>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</si>
  <si>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</si>
  <si>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</si>
  <si>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</si>
  <si>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</si>
  <si>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</si>
  <si>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</si>
  <si>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</si>
  <si>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</si>
  <si>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</si>
  <si>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</si>
  <si>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</si>
  <si>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</si>
  <si>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</si>
  <si>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</si>
  <si>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</si>
  <si>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</si>
  <si>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</si>
  <si>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</si>
  <si>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</si>
  <si>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</si>
  <si>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</si>
  <si>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</si>
  <si>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</si>
  <si>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</si>
  <si>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</si>
  <si>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</si>
  <si>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</si>
  <si>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</si>
  <si>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</si>
  <si>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</si>
  <si>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</si>
  <si>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</si>
  <si>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</si>
  <si>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</si>
  <si>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</si>
  <si>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</si>
  <si>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</si>
  <si>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</si>
  <si>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</si>
  <si>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</si>
  <si>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</si>
  <si>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</si>
  <si>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</si>
  <si>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</si>
  <si>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</si>
  <si>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</si>
  <si>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</si>
  <si>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</si>
  <si>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</si>
  <si>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</si>
  <si>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</si>
  <si>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</si>
  <si>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</si>
  <si>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</si>
  <si>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</si>
  <si>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</si>
  <si>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</si>
  <si>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</si>
  <si>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</si>
  <si>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</si>
  <si>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</si>
  <si>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</si>
  <si>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</si>
  <si>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</si>
  <si>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</si>
  <si>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</si>
  <si>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</si>
  <si>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</si>
  <si>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</si>
  <si>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</si>
  <si>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</si>
  <si>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</si>
  <si>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</si>
  <si>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</si>
  <si>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</si>
  <si>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</si>
  <si>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</si>
  <si>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</si>
  <si>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</si>
  <si>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</si>
  <si>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</si>
  <si>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</si>
  <si>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</si>
  <si>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</si>
  <si>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</si>
  <si>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</si>
  <si>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</si>
  <si>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</si>
  <si>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</si>
  <si>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</si>
  <si>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</si>
  <si>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</si>
  <si>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</si>
  <si>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</si>
  <si>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</si>
  <si>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</si>
  <si>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</si>
  <si>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</si>
  <si>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</si>
  <si>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</si>
  <si>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</si>
  <si>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</si>
  <si>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</si>
  <si>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</si>
  <si>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</si>
  <si>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</si>
  <si>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</si>
  <si>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</si>
  <si>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</si>
  <si>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</si>
  <si>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</si>
  <si>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</si>
  <si>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</si>
  <si>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</si>
  <si>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</si>
  <si>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</si>
  <si>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</si>
  <si>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</si>
  <si>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</si>
  <si>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</si>
  <si>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</si>
  <si>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</si>
  <si>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</si>
  <si>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</si>
  <si>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</si>
  <si>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</si>
  <si>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</si>
  <si>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</si>
  <si>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</si>
  <si>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</si>
  <si>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</si>
  <si>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</si>
  <si>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</si>
  <si>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</si>
  <si>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</si>
  <si>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</si>
  <si>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</si>
  <si>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</si>
  <si>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</si>
  <si>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</si>
  <si>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</si>
  <si>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</si>
  <si>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</si>
  <si>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</si>
  <si>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</si>
  <si>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</si>
  <si>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</si>
  <si>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</si>
  <si>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</si>
  <si>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</si>
  <si>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</si>
  <si>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</si>
  <si>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</si>
  <si>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</si>
  <si>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</si>
  <si>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</si>
  <si>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</si>
  <si>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</si>
  <si>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</si>
  <si>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</si>
  <si>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</si>
  <si>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</si>
  <si>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</si>
  <si>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</si>
  <si>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</si>
  <si>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</si>
  <si>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</si>
  <si>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</si>
  <si>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</si>
  <si>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</si>
  <si>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</si>
  <si>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</si>
  <si>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</si>
  <si>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</si>
  <si>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</si>
  <si>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</si>
  <si>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</si>
  <si>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</si>
  <si>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</si>
  <si>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</si>
  <si>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</si>
  <si>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</si>
  <si>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</si>
  <si>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</si>
  <si>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</si>
  <si>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</si>
  <si>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</si>
  <si>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</si>
  <si>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</si>
  <si>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</si>
  <si>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</si>
  <si>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</si>
  <si>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</si>
  <si>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</si>
  <si>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</si>
  <si>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</si>
  <si>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</si>
  <si>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</si>
  <si>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</si>
  <si>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</si>
  <si>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</si>
  <si>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</si>
  <si>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</si>
  <si>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</si>
  <si>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</si>
  <si>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</si>
  <si>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</si>
  <si>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</si>
  <si>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</si>
  <si>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</si>
  <si>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</si>
  <si>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</si>
  <si>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</si>
  <si>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</si>
  <si>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</si>
  <si>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</si>
  <si>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</si>
  <si>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</si>
  <si>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</si>
  <si>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</si>
  <si>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</si>
  <si>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</si>
  <si>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</si>
  <si>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</si>
  <si>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</si>
  <si>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</si>
  <si>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</si>
  <si>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</si>
  <si>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</si>
  <si>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</si>
  <si>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</si>
  <si>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</si>
  <si>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</si>
  <si>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</si>
  <si>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</si>
  <si>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</si>
  <si>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</si>
  <si>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</si>
  <si>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</si>
  <si>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</si>
  <si>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</si>
  <si>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</si>
  <si>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</si>
  <si>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</si>
  <si>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</si>
  <si>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</si>
  <si>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</si>
  <si>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</si>
  <si>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</si>
  <si>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</si>
  <si>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</si>
  <si>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</si>
  <si>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</si>
  <si>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</si>
  <si>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</si>
  <si>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</si>
  <si>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</si>
  <si>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</si>
  <si>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</si>
  <si>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</si>
  <si>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</si>
  <si>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</si>
  <si>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</si>
  <si>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</si>
  <si>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</si>
  <si>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</si>
  <si>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</si>
  <si>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</si>
  <si>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</si>
  <si>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</si>
  <si>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</si>
  <si>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</si>
  <si>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</si>
  <si>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</si>
  <si>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</si>
  <si>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</si>
  <si>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</si>
  <si>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</si>
  <si>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</si>
  <si>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</si>
  <si>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</si>
  <si>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</si>
  <si>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</si>
  <si>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</si>
  <si>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</si>
  <si>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</si>
  <si>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</si>
  <si>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</si>
  <si>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</si>
  <si>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</si>
  <si>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</si>
  <si>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</si>
  <si>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</si>
  <si>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</si>
  <si>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</si>
  <si>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</si>
  <si>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</si>
  <si>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</si>
  <si>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</si>
  <si>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</si>
  <si>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</si>
  <si>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</si>
  <si>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</si>
  <si>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</si>
  <si>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</si>
  <si>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</si>
  <si>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</si>
  <si>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</si>
  <si>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</si>
  <si>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</si>
  <si>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</si>
  <si>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</si>
  <si>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</si>
  <si>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</si>
  <si>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</si>
  <si>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</si>
  <si>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</si>
  <si>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</si>
  <si>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</si>
  <si>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</si>
  <si>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</si>
  <si>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</si>
  <si>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</si>
  <si>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</si>
  <si>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</si>
  <si>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</si>
  <si>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</si>
  <si>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</si>
  <si>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</si>
  <si>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</si>
  <si>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</si>
  <si>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</si>
  <si>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</si>
  <si>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</si>
  <si>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</si>
  <si>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</si>
  <si>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</si>
  <si>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</si>
  <si>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</si>
  <si>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</si>
  <si>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</si>
  <si>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</si>
  <si>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</si>
  <si>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</si>
  <si>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</si>
  <si>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</si>
  <si>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</si>
  <si>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</si>
  <si>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</si>
  <si>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</si>
  <si>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</si>
  <si>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</si>
  <si>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</si>
  <si>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</si>
  <si>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</si>
  <si>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</si>
  <si>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</si>
  <si>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</si>
  <si>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</si>
  <si>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</si>
  <si>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</si>
  <si>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</si>
  <si>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</si>
  <si>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</si>
  <si>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</si>
  <si>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</si>
  <si>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</si>
  <si>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</si>
  <si>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</si>
  <si>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</si>
  <si>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</si>
  <si>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</si>
  <si>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</si>
  <si>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</si>
  <si>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</si>
  <si>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</si>
  <si>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</si>
  <si>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</si>
  <si>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</si>
  <si>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</si>
  <si>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</si>
  <si>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</si>
  <si>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</si>
  <si>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</si>
  <si>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</si>
  <si>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</si>
  <si>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</si>
  <si>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</si>
  <si>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</si>
  <si>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</si>
  <si>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</si>
  <si>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</si>
  <si>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</si>
  <si>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</si>
  <si>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</si>
  <si>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</si>
  <si>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</si>
  <si>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</si>
  <si>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</si>
  <si>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</si>
  <si>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</si>
  <si>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</si>
  <si>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</si>
  <si>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site has access issue as site located in military zone</t>
  </si>
  <si>
    <t>PCM-20251129-00000721</t>
  </si>
  <si>
    <t>One module faulty and already  requested from Huawei care under SR#4508078
Team a on the way to collect the module from Huawei warehouse</t>
  </si>
  <si>
    <t>PCM-20251129-00001230</t>
  </si>
  <si>
    <t>ETA:60 Min</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</si>
  <si>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</si>
  <si>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</si>
  <si>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</si>
  <si>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</si>
  <si>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no pcm</t>
  </si>
  <si>
    <t>EM team on the way need 30 Min</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</si>
  <si>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</si>
  <si>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</si>
  <si>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</si>
  <si>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</si>
  <si>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</si>
  <si>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</si>
  <si>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</si>
  <si>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</si>
  <si>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</si>
  <si>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</si>
  <si>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</si>
  <si>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</si>
  <si>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</si>
  <si>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PCM-20251129-00001301</t>
  </si>
  <si>
    <t xml:space="preserve">EM Team on the way ETA: 45 Mins </t>
  </si>
  <si>
    <t>PCM-20251129-00001132</t>
  </si>
  <si>
    <t xml:space="preserve">team on the way need 120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</si>
</sst>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6" dataDxfId="45" headerRowBorderDxfId="43" tableBorderDxfId="44" totalsRowBorderDxfId="42">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0" totalsRowShown="0" headerRowDxfId="13" tableBorderDxfId="12">
  <autoFilter ref="A1:L49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327.69507395833352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R1</v>
      </c>
      <c r="C3" s="131"/>
      <c r="D3" s="56" t="s">
        <v>10962</v>
      </c>
      <c r="E3" s="130"/>
      <c r="F3" s="129"/>
      <c r="G3" s="128">
        <f ca="1">IFERROR(NOW()-F3,"-")</f>
        <v>45990.64349988426</v>
      </c>
      <c r="H3" s="129"/>
      <c r="I3" s="131" t="str">
        <f>IFERROR(VLOOKUP(D3,DB!A:F,6,0),"")</f>
        <v>Generator-SG</v>
      </c>
      <c r="J3" s="131" t="str">
        <f>IFERROR(VLOOKUP(D3,DB!A:G,7,0),"")</f>
        <v>Dead</v>
      </c>
      <c r="K3" s="127" t="s">
        <v>39108</v>
      </c>
      <c r="L3" s="126" t="str">
        <f>IFERROR(VLOOKUP(D3,DB!A:I,9,0),"")</f>
        <v>Latis</v>
      </c>
    </row>
    <row r="4" spans="1:15" s="61" customFormat="1" ht="15" customHeight="1">
      <c r="A4" s="132"/>
      <c r="B4" s="131" t="str">
        <f>IFERROR(VLOOKUP(D4,DB!A:K,11,0),"")</f>
        <v/>
      </c>
      <c r="C4" s="131"/>
      <c r="D4" s="56"/>
      <c r="E4" s="130"/>
      <c r="F4" s="129"/>
      <c r="G4" s="128">
        <f ca="1">IFERROR(NOW()-F4,"-")</f>
        <v>45990.64349988426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45990.64349988426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45990.64349988426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45990.64349988426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45990.64349988426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45990.64349988426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45990.64349988426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45990.64349988426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45990.64349988426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45990.64349988426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45990.64349988426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45990.64349988426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45990.64349988426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45990.64349988426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45990.64349988426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45990.64349988426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45990.64349988426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45990.64349988426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45990.64349988426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45990.64349988426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45990.64349988426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45990.64349988426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45990.64349988426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45990.64349988426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45990.64349988426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45990.64349988426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45990.64349988426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45990.64349988426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45990.64349988426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45990.64349988426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45990.64349988426</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165.64366192129819</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6.2560809027781943</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45990.64349988426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45990.64349988426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45990.64349988426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45990.64349988426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45990.64349988426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45990.64349988426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45990.64349988426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45990.64349988426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45990.64349988426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45990.64349988426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45990.64349988426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45990.64349988426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45990.64349988426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45990.64349988426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45990.64349988426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45990.64349988426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45990.64349988426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45990.64349988426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45990.64349988426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45990.64349988426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45990.64349988426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45990.64349988426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45990.64349988426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45990.64349988426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45990.64349988426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45990.64349988426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45990.64349988426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45990.64349988426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45990.64349988426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45990.64349988426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45990.64349988426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45990.64349988426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45990.64349988426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45990.64349988426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45990.64349988426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45990.64349988426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45990.64349988426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45990.64349988426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45990.64349988426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45990.64349988426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45990.64349988426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45990.64349988426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45990.64349988426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45990.64349988426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45990.64349988426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45990.64349988426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45990.64349988426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45990.64349988426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45990.64349988426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45990.64349988426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45990.64349988426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45990.64349988426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45990.64349988426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45990.64349988426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45990.64349988426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45990.64349988426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45990.64349988426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45990.64349988426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45990.64349988426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45990.64349988426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45990.64349988426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45990.64349988426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45990.64349988426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45990.64349988426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45990.64349988426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45990.64349988426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45990.64349988426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45990.64349988426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45990.64349988426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45990.64349988426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45990.64349988426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45990.64349988426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45990.64349988426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45990.64349988426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3.89843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39193</v>
      </c>
      <c r="B2" s="58" t="str">
        <f>IFERROR(VLOOKUP(D2,DB!A:K,11,0),"")</f>
        <v>R3</v>
      </c>
      <c r="C2" s="18">
        <v>1</v>
      </c>
      <c r="D2" s="18" t="s">
        <v>19392</v>
      </c>
      <c r="E2" s="18" t="s">
        <v>39106</v>
      </c>
      <c r="F2" s="22">
        <v>45990.534942129627</v>
      </c>
      <c r="G2" s="21">
        <f t="shared" ref="G2:G39" ca="1" si="0">IFERROR(NOW()-F2,"-")</f>
        <v>0.10855775463278405</v>
      </c>
      <c r="H2" s="22">
        <v>45990.529930555553</v>
      </c>
      <c r="I2" s="19" t="str">
        <f>IFERROR(VLOOKUP(D2,DB!A:F,6,0),"")</f>
        <v>SCECO</v>
      </c>
      <c r="J2" s="18" t="str">
        <f>IFERROR(VLOOKUP(D2,DB!A:G,7,0),"")</f>
        <v>Dead</v>
      </c>
      <c r="K2" s="42" t="s">
        <v>39194</v>
      </c>
      <c r="L2" s="23" t="str">
        <f>IFERROR(VLOOKUP(D2,DB!A:I,9,0),"")</f>
        <v>Latis</v>
      </c>
    </row>
    <row r="3" spans="1:13" ht="26.25" customHeight="1">
      <c r="A3" s="19" t="s">
        <v>39195</v>
      </c>
      <c r="B3" s="58" t="str">
        <f>IFERROR(VLOOKUP(D3,DB!A:K,11,0),"")</f>
        <v>R3</v>
      </c>
      <c r="C3" s="18">
        <v>1</v>
      </c>
      <c r="D3" s="58" t="s">
        <v>24526</v>
      </c>
      <c r="E3" s="18" t="s">
        <v>39106</v>
      </c>
      <c r="F3" s="20">
        <v>45990.480312500003</v>
      </c>
      <c r="G3" s="21">
        <f t="shared" ca="1" si="0"/>
        <v>0.16318738425616175</v>
      </c>
      <c r="H3" s="22">
        <v>45990.540520833332</v>
      </c>
      <c r="I3" s="19" t="str">
        <f>IFERROR(VLOOKUP(D3,DB!A:F,6,0),"")</f>
        <v>SCECO</v>
      </c>
      <c r="J3" s="18" t="str">
        <f>IFERROR(VLOOKUP(D3,DB!A:G,7,0),"")</f>
        <v>Good</v>
      </c>
      <c r="K3" s="42" t="s">
        <v>39196</v>
      </c>
      <c r="L3" s="23" t="str">
        <f>IFERROR(VLOOKUP(D3,DB!A:I,9,0),"")</f>
        <v>Latis</v>
      </c>
    </row>
    <row r="4" spans="1:13" ht="15" customHeight="1">
      <c r="A4" s="19" t="s">
        <v>39197</v>
      </c>
      <c r="B4" s="58" t="str">
        <f>IFERROR(VLOOKUP(D4,DB!A:K,11,0),"")</f>
        <v>R3</v>
      </c>
      <c r="C4" s="18">
        <v>4</v>
      </c>
      <c r="D4" s="58" t="s">
        <v>24910</v>
      </c>
      <c r="E4" s="18" t="s">
        <v>39106</v>
      </c>
      <c r="F4" s="20">
        <v>45990.612372685187</v>
      </c>
      <c r="G4" s="21">
        <f t="shared" ca="1" si="0"/>
        <v>3.1127199072216172E-2</v>
      </c>
      <c r="H4" s="22">
        <v>45990.592673611114</v>
      </c>
      <c r="I4" s="19" t="str">
        <f>IFERROR(VLOOKUP(D4,DB!A:F,6,0),"")</f>
        <v>Generator-SG</v>
      </c>
      <c r="J4" s="18" t="str">
        <f>IFERROR(VLOOKUP(D4,DB!A:G,7,0),"")</f>
        <v>Weak</v>
      </c>
      <c r="K4" s="42" t="s">
        <v>39198</v>
      </c>
      <c r="L4" s="23" t="str">
        <f>IFERROR(VLOOKUP(D4,DB!A:I,9,0),"")</f>
        <v>Latis</v>
      </c>
    </row>
    <row r="5" spans="1:13" ht="15" customHeight="1">
      <c r="A5" s="19"/>
      <c r="B5" s="58" t="str">
        <f>IFERROR(VLOOKUP(D5,DB!A:K,11,0),"")</f>
        <v/>
      </c>
      <c r="C5" s="18"/>
      <c r="D5" s="58"/>
      <c r="E5" s="18"/>
      <c r="F5" s="20"/>
      <c r="G5" s="21">
        <f t="shared" ca="1" si="0"/>
        <v>45990.64349988426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45990.64349988426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45990.64349988426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45990.64349988426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45990.64349988426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45990.64349988426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45990.64349988426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45990.64349988426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45990.64349988426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45990.64349988426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45990.64349988426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45990.64349988426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45990.64349988426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45990.64349988426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45990.64349988426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45990.64349988426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45990.64349988426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45990.64349988426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45990.64349988426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45990.64349988426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45990.64349988426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45990.64349988426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45990.64349988426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45990.64349988426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45990.64349988426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45990.64349988426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45990.64349988426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45990.64349988426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45990.64349988426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45990.64349988426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45990.64349988426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45990.64349988426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45990.64349988426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45990.64349988426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45990.64349988426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45990.64349988426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45990.64349988426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45990.64349988426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45990.64349988426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45990.64349988426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45990.64349988426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45990.64349988426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45990.64349988426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45990.64349988426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45990.64349988426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45990.64349988426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45990.64349988426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45990.64349988426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45990.64349988426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45990.64349988426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45990.64349988426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45990.64349988426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45990.64349988426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45990.64349988426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45990.64349988426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45990.64349988426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45990.64349988426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45990.64349988426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45990.64349988426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45990.64349988426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45990.64349988426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45990.64349988426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45990.64349988426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45990.64349988426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45990.64349988426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45990.64349988426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45990.64349988426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45990.64349988426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45990.64349988426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45990.64349988426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45990.64349988426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45990.64349988426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45990.64349988426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45990.64349988426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45990.64349988426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45990.64349988426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45990.64349988426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45990.64349988426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45990.64349988426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45990.64349988426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45990.64349988426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45990.64349988426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45990.64349988426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45990.64349988426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45990.64349988426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45990.64349988426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45990.64349988426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45990.64349988426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45990.64349988426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45990.64349988426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45990.64349988426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45990.64349988426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45990.64349988426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45990.64349988426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45990.64349988426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45990.64349988426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45990.64349988426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45990.64349988426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45990.64349988426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45990.64349988426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45990.64349988426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45990.64349988426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45990.64349988426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45990.64349988426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45990.64349988426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45990.64349988426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45990.64349988426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45990.64349988426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45990.64349988426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45990.64349988426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45990.64349988426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45990.64349988426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45990.64349988426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45990.64349988426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45990.64349988426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45990.64349988426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45990.64349988426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45990.64349988426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45990.64349988426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45990.64349988426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45990.64349988426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45990.64349988426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45990.64349988426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45990.64349988426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45990.64349988426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45990.64349988426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45990.64349988426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45990.64349988426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45990.64349988426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45990.64349988426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45990.64349988426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45990.64349988426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45990.64349988426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45990.64349988426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45990.64349988426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45990.64349988426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45990.64349988426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45990.64349988426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45990.64349988426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45990.64349988426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45990.64349988426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45990.64349988426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45990.64349988426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45990.64349988426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45990.64349988426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45990.64349988426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45990.64349988426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45990.64349988426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45990.64349988426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45990.64349988426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45990.64349988426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45990.64349988426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45990.64349988426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45990.64349988426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45990.64349988426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45990.64349988426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45990.64349988426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45990.64349988426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45990.64349988426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45990.64349988426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45990.64349988426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45990.64349988426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45990.64349988426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45990.64349988426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45990.64349988426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45990.64349988426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45990.64349988426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45990.64349988426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45990.64349988426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45990.64349988426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45990.64349988426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45990.64349988426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45990.64349988426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45990.64349988426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45990.64349988426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45990.64349988426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45990.64349988426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45990.64349988426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45990.64349988426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45990.64349988426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45990.64349988426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45990.64349988426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45990.64349988426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45990.64349988426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45990.64349988426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45990.64349988426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45990.64349988426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45990.64349988426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45990.64349988426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45990.64349988426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45990.64349988426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45990.64349988426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45990.64349988426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45990.64349988426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45990.64349988426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45990.64349988426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45990.64349988426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45990.64349988426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45990.64349988426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45990.64349988426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45990.64349988426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45990.64349988426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45990.64349988426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45990.64349988426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45990.64349988426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45990.64349988426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45990.64349988426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45990.64349988426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45990.64349988426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45990.64349988426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45990.64349988426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45990.64349988426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45990.64349988426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45990.64349988426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45990.64349988426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45990.64349988426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45990.64349988426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45990.64349988426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45990.64349988426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45990.64349988426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45990.64349988426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45990.64349988426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45990.64349988426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45990.64349988426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45990.64349988426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45990.64349988426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45990.64349988426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45990.64349988426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45990.64349988426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45990.64349988426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45990.64349988426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45990.64349988426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45990.64349988426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45990.64349988426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45990.64349988426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45990.64349988426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45990.64349988426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45990.64349988426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45990.64349988426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45990.64349988426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45990.64349988426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45990.64349988426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45990.64349988426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45990.64349988426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45990.64349988426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45990.64349988426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45990.64349988426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45990.64349988426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45990.64349988426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45990.64349988426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45990.64349988426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45990.64349988426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45990.64349988426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45990.64349988426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45990.64349988426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45990.64349988426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45990.64349988426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45990.64349988426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45990.64349988426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45990.64349988426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45990.64349988426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45990.64349988426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45990.64349988426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45990.64349988426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45990.64349988426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45990.64349988426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45990.64349988426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45990.64349988426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45990.64349988426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45990.64349988426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45990.64349988426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45990.64349988426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45990.64349988426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45990.64349988426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45990.64349988426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45990.64349988426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45990.64349988426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45990.64349988426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45990.64349988426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45990.64349988426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45990.64349988426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45990.64349988426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45990.64349988426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45990.64349988426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45990.64349988426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45990.64349988426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45990.64349988426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45990.64349988426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45990.64349988426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45990.64349988426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45990.64349988426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45990.64349988426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45990.64349988426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45990.64349988426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45990.64349988426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45990.64349988426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45990.64349988426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45990.64349988426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45990.64349988426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45990.64349988426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45990.64349988426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45990.64349988426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45990.64349988426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45990.64349988426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45990.64349988426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45990.64349988426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45990.64349988426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45990.64349988426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45990.64349988426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45990.64349988426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45990.64349988426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45990.64349988426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45990.64349988426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45990.64349988426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45990.64349988426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45990.64349988426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45990.64349988426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45990.64349988426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45990.64349988426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45990.64349988426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45990.64349988426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45990.64349988426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45990.64349988426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45990.64349988426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45990.64349988426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45990.64349988426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45990.64349988426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45990.64349988426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45990.64349988426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45990.64349988426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45990.64349988426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45990.64349988426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45990.64349988426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45990.64349988426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45990.64349988426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45990.64349988426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45990.64349988426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45990.64349988426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45990.64349988426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45990.64349988426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45990.64349988426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45990.64349988426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45990.64349988426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45990.64349988426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45990.64349988426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45990.64349988426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45990.64349988426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45990.64349988426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45990.64349988426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45990.64349988426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45990.64349988426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45990.64349988426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45990.64349988426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45990.64349988426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45990.64349988426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45990.64349988426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45990.64349988426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45990.64349988426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45990.64349988426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45990.64349988426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45990.64349988426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45990.64349988426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45990.64349988426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45990.64349988426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45990.64349988426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45990.64349988426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45990.64349988426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45990.64349988426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45990.64349988426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45990.64349988426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45990.64349988426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45990.64349988426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45990.64349988426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45990.64349988426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45990.64349988426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45990.64349988426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45990.64349988426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45990.64349988426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45990.64349988426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45990.64349988426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45990.64349988426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45990.64349988426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45990.64349988426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45990.64349988426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45990.64349988426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45990.64349988426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45990.64349988426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45990.64349988426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45990.64349988426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45990.64349988426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45990.64349988426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45990.64349988426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45990.64349988426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45990.64349988426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45990.64349988426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45990.64349988426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45990.64349988426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45990.64349988426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45990.64349988426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45990.64349988426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45990.64349988426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45990.64349988426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45990.64349988426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45990.64349988426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45990.64349988426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45990.64349988426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45990.64349988426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45990.64349988426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45990.64349988426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45990.64349988426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45990.64349988426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45990.64349988426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45990.64349988426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45990.64349988426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45990.64349988426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45990.64349988426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45990.64349988426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45990.64349988426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45990.64349988426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45990.64349988426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45990.64349988426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45990.64349988426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45990.64349988426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45990.64349988426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45990.64349988426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45990.64349988426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45990.64349988426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45990.64349988426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45990.64349988426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45990.64349988426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45990.64349988426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45990.64349988426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45990.64349988426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45990.64349988426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45990.64349988426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45990.64349988426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45990.64349988426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45990.64349988426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45990.64349988426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45990.64349988426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45990.64349988426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45990.64349988426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45990.64349988426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45990.64349988426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45990.64349988426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45990.64349988426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45990.64349988426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45990.64349988426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45990.64349988426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45990.64349988426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45990.64349988426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45990.64349988426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45990.64349988426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45990.64349988426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45990.64349988426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45990.64349988426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45990.64349988426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45990.64349988426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45990.64349988426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45990.64349988426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45990.64349988426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45990.64349988426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45990.64349988426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45990.64349988426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45990.64349988426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45990.64349988426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45990.64349988426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45990.64349988426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45990.64349988426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45990.64349988426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45990.64349988426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45990.64349988426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45990.64349988426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45990.64349988426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45990.64349988426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45990.64349988426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45990.64349988426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45990.64349988426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45990.64349988426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45990.64349988426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45990.64349988426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45990.64349988426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45990.64349988426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45990.64349988426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45990.64349988426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45990.64349988426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45990.64349988426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45990.64349988426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45990.64349988426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45990.64349988426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45990.64349988426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45990.64349988426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45990.64349988426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45990.64349988426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45990.64349988426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45990.64349988426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45990.64349988426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45990.64349988426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45990.64349988426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45990.64349988426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45990.64349988426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45990.64349988426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45990.64349988426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45990.64349988426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45990.64349988426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45990.64349988426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45990.64349988426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45990.64349988426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45990.64349988426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45990.64349988426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45990.64349988426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45990.64349988426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45990.64349988426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45990.64349988426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45990.64349988426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45990.64349988426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45990.64349988426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45990.64349988426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45990.64349988426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45990.64349988426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45990.64349988426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45990.64349988426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45990.64349988426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45990.64349988426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45990.64349988426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45990.64349988426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45990.64349988426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45990.64349988426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45990.64349988426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45990.64349988426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45990.64349988426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45990.64349988426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45990.64349988426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45990.64349988426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45990.64349988426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45990.64349988426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45990.64349988426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45990.64349988426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45990.64349988426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45990.64349988426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45990.64349988426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45990.64349988426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45990.64349988426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45990.64349988426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45990.64349988426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45990.64349988426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45990.64349988426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45990.64349988426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45990.64349988426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45990.64349988426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45990.64349988426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45990.64349988426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45990.64349988426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45990.64349988426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45990.64349988426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45990.64349988426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45990.64349988426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45990.64349988426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45990.64349988426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45990.64349988426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45990.64349988426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45990.64349988426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45990.64349988426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45990.64349988426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45990.64349988426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45990.64349988426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45990.64349988426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45990.64349988426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45990.64349988426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45990.64349988426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45990.64349988426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45990.64349988426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45990.64349988426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45990.64349988426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45990.64349988426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45990.64349988426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45990.64349988426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45990.64349988426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45990.64349988426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45990.64349988426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45990.64349988426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45990.64349988426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45990.64349988426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45990.64349988426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45990.64349988426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45990.64349988426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45990.64349988426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45990.64349988426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45990.64349988426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45990.64349988426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45990.64349988426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45990.64349988426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45990.64349988426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45990.64349988426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45990.64349988426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45990.64349988426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45990.64349988426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45990.64349988426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45990.64349988426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45990.64349988426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45990.64349988426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45990.64349988426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45990.64349988426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45990.64349988426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45990.64349988426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45990.64349988426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45990.64349988426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45990.64349988426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45990.64349988426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45990.64349988426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45990.64349988426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45990.64349988426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45990.64349988426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45990.64349988426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45990.64349988426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45990.64349988426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45990.64349988426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45990.64349988426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45990.64349988426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45990.64349988426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45990.64349988426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45990.64349988426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45990.64349988426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45990.64349988426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45990.64349988426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45990.64349988426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45990.64349988426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45990.64349988426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45990.64349988426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45990.64349988426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45990.64349988426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45990.64349988426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45990.64349988426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45990.64349988426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45990.64349988426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45990.64349988426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45990.64349988426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45990.64349988426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45990.64349988426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45990.64349988426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45990.64349988426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45990.64349988426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45990.64349988426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45990.64349988426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45990.64349988426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45990.64349988426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45990.64349988426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45990.64349988426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45990.64349988426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45990.64349988426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45990.64349988426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45990.64349988426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45990.64349988426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45990.64349988426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45990.64349988426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45990.64349988426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45990.64349988426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45990.64349988426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45990.64349988426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45990.64349988426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45990.64349988426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45990.64349988426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45990.64349988426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45990.64349988426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45990.64349988426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45990.64349988426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45990.64349988426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45990.64349988426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45990.64349988426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45990.64349988426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45990.64349988426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45990.64349988426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45990.64349988426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45990.64349988426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45990.64349988426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45990.64349988426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45990.64349988426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45990.64349988426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45990.64349988426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45990.64349988426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45990.64349988426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45990.64349988426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45990.64349988426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45990.64349988426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45990.64349988426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45990.64349988426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45990.64349988426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45990.64349988426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45990.64349988426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45990.64349988426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45990.64349988426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45990.64349988426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45990.64349988426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45990.64349988426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45990.64349988426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45990.64349988426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45990.64349988426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45990.64349988426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45990.64349988426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45990.64349988426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45990.64349988426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45990.64349988426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45990.64349988426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45990.64349988426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45990.64349988426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45990.64349988426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45990.64349988426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45990.64349988426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45990.64349988426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45990.64349988426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45990.64349988426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45990.64349988426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45990.64349988426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45990.64349988426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45990.64349988426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45990.64349988426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45990.64349988426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45990.64349988426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45990.64349988426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45990.64349988426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45990.64349988426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45990.64349988426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45990.64349988426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45990.64349988426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45990.64349988426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45990.64349988426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45990.64349988426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45990.64349988426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45990.64349988426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45990.64349988426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45990.64349988426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45990.64349988426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45990.64349988426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45990.64349988426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45990.64349988426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45990.64349988426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45990.64349988426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45990.64349988426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45990.64349988426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45990.64349988426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45990.64349988426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45990.64349988426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45990.64349988426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45990.64349988426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45990.64349988426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45990.64349988426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45990.64349988426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45990.64349988426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45990.64349988426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45990.64349988426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45990.64349988426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45990.64349988426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45990.64349988426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45990.64349988426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45990.64349988426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45990.64349988426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45990.64349988426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45990.64349988426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45990.64349988426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45990.64349988426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45990.64349988426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45990.64349988426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45990.64349988426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45990.64349988426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45990.64349988426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45990.64349988426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45990.64349988426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45990.64349988426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45990.64349988426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45990.64349988426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45990.64349988426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45990.64349988426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45990.64349988426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45990.64349988426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45990.64349988426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45990.64349988426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45990.64349988426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45990.64349988426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45990.64349988426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45990.64349988426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45990.64349988426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45990.64349988426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45990.64349988426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45990.64349988426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45990.64349988426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45990.64349988426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45990.64349988426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45990.64349988426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45990.64349988426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45990.64349988426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45990.64349988426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45990.64349988426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45990.64349988426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45990.64349988426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45990.64349988426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45990.64349988426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45990.64349988426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45990.64349988426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45990.64349988426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45990.64349988426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45990.64349988426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45990.64349988426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45990.64349988426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45990.64349988426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45990.64349988426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45990.64349988426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45990.64349988426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45990.64349988426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45990.64349988426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45990.64349988426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45990.64349988426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45990.64349988426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45990.64349988426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45990.64349988426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45990.64349988426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45990.64349988426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45990.64349988426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45990.64349988426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45990.64349988426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45990.64349988426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45990.64349988426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45990.64349988426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45990.64349988426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45990.64349988426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45990.64349988426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45990.64349988426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45990.64349988426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45990.64349988426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45990.64349988426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45990.64349988426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45990.64349988426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45990.64349988426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45990.64349988426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45990.64349988426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45990.64349988426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45990.64349988426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45990.64349988426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45990.64349988426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45990.64349988426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45990.64349988426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45990.64349988426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45990.64349988426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45990.64349988426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45990.64349988426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45990.64349988426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45990.64349988426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45990.64349988426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45990.64349988426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45990.64349988426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45990.64349988426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45990.64349988426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45990.64349988426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45990.64349988426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45990.64349988426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45990.64349988426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45990.64349988426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45990.64349988426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45990.64349988426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45990.64349988426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45990.64349988426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45990.64349988426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45990.64349988426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45990.64349988426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45990.64349988426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45990.64349988426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45990.64349988426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45990.64349988426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45990.64349988426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45990.64349988426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45990.64349988426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45990.64349988426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45990.64349988426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45990.64349988426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45990.64349988426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45990.64349988426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45990.64349988426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45990.64349988426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45990.64349988426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45990.64349988426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45990.64349988426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45990.64349988426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45990.64349988426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45990.64349988426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45990.64349988426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45990.64349988426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45990.64349988426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45990.64349988426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45990.64349988426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45990.64349988426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45990.64349988426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45990.64349988426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45990.64349988426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45990.64349988426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45990.64349988426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45990.64349988426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45990.64349988426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45990.64349988426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45990.64349988426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45990.64349988426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45990.64349988426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45990.64349988426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45990.64349988426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45990.64349988426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45990.64349988426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45990.64349988426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45990.64349988426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45990.64349988426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45990.64349988426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45990.64349988426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45990.64349988426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45990.64349988426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45990.64349988426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45990.64349988426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45990.64349988426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45990.64349988426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45990.64349988426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45990.64349988426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45990.64349988426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45990.64349988426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45990.64349988426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45990.64349988426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45990.64349988426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45990.64349988426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45990.64349988426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45990.64349988426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45990.64349988426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45990.64349988426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45990.64349988426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45990.64349988426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45990.64349988426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45990.64349988426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45990.64349988426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45990.64349988426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45990.64349988426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45990.64349988426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45990.64349988426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45990.64349988426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45990.64349988426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45990.64349988426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45990.64349988426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45990.64349988426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45990.64349988426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45990.64349988426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45990.64349988426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45990.64349988426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45990.64349988426</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287.16278229166346</v>
      </c>
      <c r="H2" s="92">
        <v>45703.474768518521</v>
      </c>
      <c r="I2" s="92" t="str">
        <f>IFERROR(VLOOKUP(D2,DB!A:F,6,0),"")</f>
        <v>SCECO</v>
      </c>
      <c r="J2" s="92" t="str">
        <f>IFERROR(VLOOKUP(D2,DB!A:G,7,0),"")</f>
        <v>Dead</v>
      </c>
      <c r="K2" s="94" t="s">
        <v>39200</v>
      </c>
      <c r="L2" s="88" t="str">
        <f>IFERROR(VLOOKUP(D2,DB!A:I,9,0),"")</f>
        <v>Latis</v>
      </c>
    </row>
    <row r="3" spans="1:16" ht="31.5" customHeight="1">
      <c r="A3" s="110" t="s">
        <v>39201</v>
      </c>
      <c r="B3" s="88" t="str">
        <f>IFERROR(VLOOKUP(D3,DB!A:K,11,0),"")</f>
        <v>R4</v>
      </c>
      <c r="C3" s="90">
        <v>1</v>
      </c>
      <c r="D3" s="88" t="s">
        <v>37915</v>
      </c>
      <c r="E3" s="91" t="s">
        <v>39106</v>
      </c>
      <c r="F3" s="92">
        <v>45990.191666666666</v>
      </c>
      <c r="G3" s="93">
        <f t="shared" ref="G3:G51" ca="1" si="0">IFERROR(NOW()-F3,"")</f>
        <v>0.45183321759395767</v>
      </c>
      <c r="H3" s="92">
        <v>45989.810358796298</v>
      </c>
      <c r="I3" s="110" t="str">
        <f>IFERROR(VLOOKUP(D3,DB!A:F,6,0),"")</f>
        <v>SCECO</v>
      </c>
      <c r="J3" s="110" t="str">
        <f>IFERROR(VLOOKUP(D3,DB!A:G,7,0),"")</f>
        <v>Dead</v>
      </c>
      <c r="K3" s="94" t="s">
        <v>39202</v>
      </c>
      <c r="L3" s="88" t="str">
        <f>IFERROR(VLOOKUP(D3,DB!A:I,9,0),"")</f>
        <v>Latis</v>
      </c>
    </row>
    <row r="4" spans="1:16" ht="15" customHeight="1">
      <c r="A4" s="110" t="s">
        <v>39203</v>
      </c>
      <c r="B4" s="110" t="str">
        <f>IFERROR(VLOOKUP(D4,DB!A:K,11,0),"")</f>
        <v>R4</v>
      </c>
      <c r="C4" s="90">
        <v>1</v>
      </c>
      <c r="D4" s="88" t="s">
        <v>30313</v>
      </c>
      <c r="E4" s="91" t="s">
        <v>39106</v>
      </c>
      <c r="F4" s="92"/>
      <c r="G4" s="93">
        <f ca="1">IFERROR(NOW()-F4,"")</f>
        <v>45990.64349988426</v>
      </c>
      <c r="H4" s="92">
        <v>45990.576539351852</v>
      </c>
      <c r="I4" s="110" t="str">
        <f>IFERROR(VLOOKUP(D4,DB!A:F,6,0),"")</f>
        <v>SCECO</v>
      </c>
      <c r="J4" s="110" t="str">
        <f>IFERROR(VLOOKUP(D4,DB!A:G,7,0),"")</f>
        <v>Dead</v>
      </c>
      <c r="K4" s="94" t="s">
        <v>39204</v>
      </c>
      <c r="L4" s="88" t="str">
        <f>IFERROR(VLOOKUP(D4,DB!A:I,9,0),"")</f>
        <v>Latis</v>
      </c>
    </row>
    <row r="5" spans="1:16" ht="15" customHeight="1">
      <c r="A5" s="110" t="s">
        <v>39203</v>
      </c>
      <c r="B5" s="110" t="str">
        <f>IFERROR(VLOOKUP(D5,DB!A:K,11,0),"")</f>
        <v>R4</v>
      </c>
      <c r="C5" s="90">
        <v>1</v>
      </c>
      <c r="D5" s="88" t="s">
        <v>31688</v>
      </c>
      <c r="E5" s="91" t="s">
        <v>39106</v>
      </c>
      <c r="F5" s="92"/>
      <c r="G5" s="93">
        <f t="shared" ca="1" si="0"/>
        <v>45990.64349988426</v>
      </c>
      <c r="H5" s="92">
        <v>45990.602546296293</v>
      </c>
      <c r="I5" s="110" t="str">
        <f>IFERROR(VLOOKUP(D5,DB!A:F,6,0),"")</f>
        <v>Generator-SG</v>
      </c>
      <c r="J5" s="110" t="str">
        <f>IFERROR(VLOOKUP(D5,DB!A:G,7,0),"")</f>
        <v>Vandalized</v>
      </c>
      <c r="K5" s="94" t="s">
        <v>39205</v>
      </c>
      <c r="L5" s="88" t="str">
        <f>IFERROR(VLOOKUP(D5,DB!A:I,9,0),"")</f>
        <v>Latis</v>
      </c>
    </row>
    <row r="6" spans="1:16" ht="15" customHeight="1">
      <c r="A6" s="110"/>
      <c r="B6" s="110" t="str">
        <f>IFERROR(VLOOKUP(D6,DB!A:K,11,0),"")</f>
        <v/>
      </c>
      <c r="C6" s="90"/>
      <c r="D6" s="88"/>
      <c r="E6" s="91"/>
      <c r="F6" s="92"/>
      <c r="G6" s="93">
        <f t="shared" ca="1" si="0"/>
        <v>45990.64349988426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45990.64349988426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45990.64349988426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45990.64349988426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45990.64349988426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45990.64349988426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45990.64349988426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45990.64349988426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45990.64349988426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45990.64349988426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153"/>
      <c r="E16" s="91"/>
      <c r="F16" s="92"/>
      <c r="G16" s="93">
        <f t="shared" ca="1" si="0"/>
        <v>45990.64349988426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45990.64349988426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45990.64349988426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45990.64349988426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45990.64349988426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45990.64349988426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45990.64349988426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45990.64349988426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45990.64349988426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45990.64349988426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45990.64349988426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45990.64349988426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45990.64349988426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45990.64349988426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45990.64349988426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45990.64349988426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45990.64349988426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45990.64349988426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45990.64349988426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45990.64349988426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45990.64349988426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45990.64349988426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45990.64349988426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45990.64349988426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45990.64349988426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45990.64349988426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45990.64349988426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45990.64349988426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45990.64349988426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45990.64349988426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45990.64349988426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45990.64349988426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45990.64349988426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45990.64349988426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45990.64349988426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45990.64349988426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ref="G52:G115" ca="1" si="1">IFERROR(NOW()-F52,"")</f>
        <v>45990.64349988426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45990.64349988426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45990.64349988426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45990.64349988426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45990.64349988426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45990.64349988426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45990.64349988426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45990.64349988426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45990.64349988426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45990.64349988426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45990.64349988426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45990.64349988426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45990.64349988426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45990.64349988426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45990.64349988426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45990.64349988426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45990.64349988426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45990.64349988426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45990.64349988426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45990.64349988426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45990.64349988426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45990.64349988426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45990.64349988426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45990.64349988426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45990.64349988426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45990.64349988426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45990.64349988426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45990.64349988426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45990.64349988426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45990.64349988426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45990.64349988426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45990.64349988426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45990.64349988426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45990.64349988426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45990.64349988426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45990.64349988426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45990.64349988426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45990.64349988426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45990.64349988426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45990.64349988426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45990.64349988426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45990.64349988426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45990.64349988426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45990.64349988426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45990.64349988426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45990.64349988426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45990.64349988426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45990.64349988426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45990.64349988426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45990.64349988426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45990.64349988426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45990.64349988426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45990.64349988426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45990.64349988426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45990.64349988426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45990.64349988426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45990.64349988426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45990.64349988426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45990.64349988426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45990.64349988426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45990.64349988426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45990.64349988426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45990.64349988426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45990.64349988426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ref="G116:G179" ca="1" si="2">IFERROR(NOW()-F116,"")</f>
        <v>45990.64349988426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45990.64349988426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45990.64349988426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45990.64349988426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45990.64349988426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45990.64349988426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45990.64349988426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45990.64349988426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45990.64349988426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45990.64349988426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45990.64349988426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45990.64349988426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45990.64349988426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45990.64349988426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45990.64349988426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45990.64349988426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45990.64349988426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45990.64349988426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45990.64349988426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45990.64349988426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45990.64349988426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45990.64349988426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45990.64349988426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45990.64349988426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45990.64349988426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45990.64349988426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45990.64349988426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45990.64349988426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45990.64349988426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45990.64349988426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45990.64349988426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45990.64349988426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45990.64349988426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45990.64349988426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45990.64349988426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45990.64349988426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45990.64349988426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45990.64349988426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45990.64349988426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45990.64349988426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45990.64349988426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45990.64349988426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45990.64349988426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45990.64349988426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45990.64349988426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45990.64349988426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45990.64349988426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45990.64349988426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45990.64349988426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45990.64349988426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45990.64349988426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45990.64349988426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45990.64349988426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45990.64349988426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45990.64349988426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45990.64349988426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45990.64349988426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45990.64349988426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45990.64349988426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45990.64349988426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45990.64349988426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45990.64349988426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45990.64349988426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45990.64349988426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ref="G180:G243" ca="1" si="3">IFERROR(NOW()-F180,"")</f>
        <v>45990.64349988426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45990.64349988426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45990.64349988426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45990.64349988426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45990.64349988426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45990.64349988426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45990.64349988426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45990.64349988426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45990.64349988426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45990.64349988426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45990.64349988426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45990.64349988426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45990.64349988426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45990.64349988426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45990.64349988426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45990.64349988426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45990.64349988426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45990.64349988426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45990.64349988426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45990.64349988426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45990.64349988426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45990.64349988426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45990.64349988426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45990.64349988426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45990.64349988426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45990.64349988426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45990.64349988426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45990.64349988426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45990.64349988426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45990.64349988426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45990.64349988426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45990.64349988426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45990.64349988426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45990.64349988426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45990.64349988426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45990.64349988426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45990.64349988426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45990.64349988426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45990.64349988426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45990.64349988426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45990.64349988426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45990.64349988426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45990.64349988426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45990.64349988426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45990.64349988426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45990.64349988426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45990.64349988426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45990.64349988426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45990.64349988426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45990.64349988426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45990.64349988426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45990.64349988426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45990.64349988426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45990.64349988426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45990.64349988426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45990.64349988426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45990.64349988426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45990.64349988426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45990.64349988426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45990.64349988426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45990.64349988426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45990.64349988426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45990.64349988426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45990.64349988426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ref="G244:G289" ca="1" si="4">IFERROR(NOW()-F244,"")</f>
        <v>45990.64349988426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45990.64349988426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45990.64349988426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45990.64349988426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45990.64349988426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45990.64349988426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45990.64349988426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45990.64349988426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45990.64349988426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45990.64349988426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45990.64349988426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45990.64349988426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45990.64349988426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45990.64349988426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45990.64349988426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45990.64349988426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45990.64349988426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45990.64349988426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45990.64349988426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45990.64349988426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45990.64349988426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45990.64349988426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45990.64349988426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45990.64349988426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45990.64349988426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45990.64349988426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45990.64349988426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45990.64349988426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45990.64349988426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45990.64349988426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45990.64349988426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45990.64349988426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45990.64349988426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45990.64349988426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45990.64349988426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45990.64349988426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45990.64349988426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45990.64349988426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45990.64349988426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45990.64349988426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45990.64349988426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45990.64349988426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45990.64349988426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45990.64349988426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45990.64349988426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45990.64349988426</v>
      </c>
      <c r="H289" s="92"/>
      <c r="I289" s="110" t="str">
        <f>IFERROR(VLOOKUP(D289,DB!A:F,6,0),"")</f>
        <v/>
      </c>
      <c r="J289" s="110" t="str">
        <f>IFERROR(VLOOKUP(D289,DB!A:G,7,0),"")</f>
        <v/>
      </c>
      <c r="K289" s="94"/>
      <c r="L289" s="88" t="str">
        <f>IFERROR(VLOOKUP(D289,DB!A:I,9,0),"")</f>
        <v/>
      </c>
    </row>
  </sheetData>
  <dataValidations count="2">
    <dataValidation allowBlank="1" showInputMessage="1" showErrorMessage="1" sqref="E1" xr:uid="{A4F81451-56CC-4543-9497-104C4E44EE4B}"/>
    <dataValidation type="list" allowBlank="1" showInputMessage="1" showErrorMessage="1" sqref="E2:E2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tabSelected="1" workbookViewId="0">
      <selection activeCell="K10" sqref="K10"/>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98.811439699071343</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39186</v>
      </c>
      <c r="F3" s="38">
        <v>45926.188877314817</v>
      </c>
      <c r="G3" s="105">
        <f t="shared" ref="G3" ca="1" si="0">IFERROR(NOW()-F3,"")</f>
        <v>64.454622569443018</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39186</v>
      </c>
      <c r="F4" s="107">
        <v>45948.661111111112</v>
      </c>
      <c r="G4" s="108">
        <f t="shared" ref="G4" ca="1" si="1">IFERROR(NOW()-F4,"")</f>
        <v>41.98238877314725</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9.2702012731460854</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0.69159016203775536</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0.12524756944185356</v>
      </c>
      <c r="H7" s="38">
        <v>45990.335613425923</v>
      </c>
      <c r="I7" s="37" t="str">
        <f>IFERROR(VLOOKUP(D7,DB!A:F,6,0),"")</f>
        <v>SCECO</v>
      </c>
      <c r="J7" s="37" t="str">
        <f>IFERROR(VLOOKUP(D7,DB!A:G,7,0),"")</f>
        <v>Dead</v>
      </c>
      <c r="K7" s="37" t="s">
        <v>39217</v>
      </c>
      <c r="L7" s="37" t="str">
        <f>IFERROR(VLOOKUP(D7,DB!A:I,9,0),"")</f>
        <v>Latis</v>
      </c>
    </row>
    <row r="8" spans="1:13">
      <c r="A8" s="37" t="s">
        <v>39218</v>
      </c>
      <c r="B8" s="37" t="str">
        <f>IFERROR(VLOOKUP(D8,DB!A:K,11,0),"")</f>
        <v>R5</v>
      </c>
      <c r="C8" s="37">
        <v>1</v>
      </c>
      <c r="D8" s="106" t="s">
        <v>38225</v>
      </c>
      <c r="E8" s="37" t="s">
        <v>39106</v>
      </c>
      <c r="F8" s="38">
        <v>45990.64162037037</v>
      </c>
      <c r="G8" s="138">
        <f ca="1">IFERROR(NOW()-F8,"")</f>
        <v>1.8795138894347474E-3</v>
      </c>
      <c r="H8" s="38">
        <v>45990.6249537037</v>
      </c>
      <c r="I8" s="37" t="str">
        <f>IFERROR(VLOOKUP(D8,DB!A:F,6,0),"")</f>
        <v>SCECO</v>
      </c>
      <c r="J8" s="37" t="str">
        <f>IFERROR(VLOOKUP(D8,DB!A:G,7,0),"")</f>
        <v>Dead</v>
      </c>
      <c r="K8" s="37" t="s">
        <v>39219</v>
      </c>
      <c r="L8" s="37" t="str">
        <f>IFERROR(VLOOKUP(D8,DB!A:I,9,0),"")</f>
        <v>Latis</v>
      </c>
    </row>
    <row r="9" spans="1:13">
      <c r="A9" s="37"/>
      <c r="B9" s="37" t="str">
        <f>IFERROR(VLOOKUP(D9,DB!A:K,11,0),"")</f>
        <v/>
      </c>
      <c r="C9" s="37"/>
      <c r="D9" s="106"/>
      <c r="E9" s="37"/>
      <c r="F9" s="38"/>
      <c r="G9" s="138">
        <f ca="1">IFERROR(NOW()-F9,"")</f>
        <v>45990.64349988426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45990.64349988426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45990.64349988426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45990.64349988426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45990.64349988426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45990.64349988426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45990.64349988426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45990.64349988426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45990.64349988426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45990.64349988426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45990.64349988426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45990.64349988426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45990.64349988426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45990.64349988426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45990.64349988426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45990.64349988426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45990.64349988426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45990.64349988426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45990.64349988426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45990.64349988426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45990.64349988426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45990.64349988426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45990.64349988426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45990.64349988426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45990.64349988426</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39220</v>
      </c>
      <c r="B2" s="119" t="str">
        <f>IFERROR(VLOOKUP(D2,DB!A:K,11,0),"")</f>
        <v>R6</v>
      </c>
      <c r="C2" s="120">
        <v>1</v>
      </c>
      <c r="D2" s="119" t="s">
        <v>37310</v>
      </c>
      <c r="E2" s="106" t="s">
        <v>39106</v>
      </c>
      <c r="F2" s="121">
        <v>45990.580081018517</v>
      </c>
      <c r="G2" s="72">
        <f ca="1">IFERROR(NOW()-F2,"-")</f>
        <v>6.3418865742278285E-2</v>
      </c>
      <c r="H2" s="121">
        <v>45990.580081018517</v>
      </c>
      <c r="I2" s="119" t="str">
        <f>IFERROR(VLOOKUP(D2,DB!A:F,6,0),"")</f>
        <v>Generator-SG</v>
      </c>
      <c r="J2" s="119" t="str">
        <f>IFERROR(VLOOKUP(D2,DB!A:G,7,0),"")</f>
        <v>Dead</v>
      </c>
      <c r="K2" s="122" t="s">
        <v>39221</v>
      </c>
      <c r="L2" s="140" t="str">
        <f>IFERROR(VLOOKUP(D2,DB!A:I,9,0),"")</f>
        <v>Latis</v>
      </c>
    </row>
    <row r="3" spans="1:16382" ht="31.5" customHeight="1">
      <c r="A3" s="118"/>
      <c r="B3" s="119" t="str">
        <f>IFERROR(VLOOKUP(D3,DB!A:K,11,0),"")</f>
        <v/>
      </c>
      <c r="C3" s="120"/>
      <c r="D3" s="119"/>
      <c r="E3" s="106"/>
      <c r="F3" s="121"/>
      <c r="G3" s="72">
        <f ca="1">IFERROR(NOW()-F3,"-")</f>
        <v>45990.64349988426</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45990.64349988426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45990.64349988426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45990.64349988426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45990.64349988426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45990.64349988426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45990.64349988426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45990.64349988426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45990.64349988426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45990.64349988426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45990.64349988426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45990.64349988426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45990.64349988426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45990.64349988426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45"/>
      <c r="F17" s="121"/>
      <c r="G17" s="72">
        <f ca="1">IFERROR(NOW()-F17,"-")</f>
        <v>45990.64349988426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45990.64349988426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45990.64349988426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45990.64349988426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45990.64349988426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45990.64349988426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45990.64349988426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45990.64349988426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45990.64349988426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45990.64349988426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45990.64349988426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45990.64349988426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45990.64349988426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45990.64349988426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45990.64349988426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45990.64349988426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45990.64349988426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45990.64349988426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45990.64349988426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45990.64349988426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45990.64349988426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45990.64349988426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45990.64349988426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45990.64349988426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45990.64349988426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45990.64349988426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45990.64349988426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45990.64349988426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45990.64349988426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45990.64349988426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45990.64349988426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45990.64349988426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45990.64349988426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45990.64349988426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45990.64349988426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45990.64349988426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45990.64349988426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45990.64349988426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45990.64349988426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45990.64349988426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45990.64349988426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45990.64349988426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45990.64349988426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45990.64349988426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45990.64349988426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45990.64349988426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45990.64349988426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45990.64349988426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45990.64349988426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45990.64349988426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45990.64349988426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45990.64349988426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45990.64349988426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45990.64349988426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45990.64349988426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45990.64349988426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45990.64349988426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45990.64349988426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45990.64349988426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45990.64349988426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45990.64349988426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45990.64349988426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45990.64349988426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45990.64349988426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45990.64349988426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45990.64349988426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45990.64349988426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45990.64349988426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45990.64349988426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45990.64349988426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45990.64349988426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45990.64349988426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45990.64349988426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45990.64349988426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45990.64349988426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45990.64349988426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45990.64349988426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45990.64349988426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45990.64349988426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45990.64349988426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45990.64349988426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45990.64349988426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45990.64349988426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45990.64349988426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45990.64349988426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45990.64349988426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45990.64349988426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45990.64349988426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45990.64349988426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45990.64349988426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45990.64349988426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45990.64349988426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45990.64349988426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45990.64349988426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45990.64349988426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45990.64349988426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45990.64349988426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45990.64349988426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45990.64349988426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45990.64349988426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45990.64349988426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45990.64349988426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45990.64349988426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45990.64349988426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45990.64349988426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45990.64349988426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45990.64349988426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45990.64349988426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45990.64349988426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45990.64349988426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45990.64349988426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45990.64349988426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45990.64349988426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45990.64349988426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45990.64349988426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45990.64349988426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45990.64349988426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45990.64349988426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45990.64349988426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45990.64349988426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45990.64349988426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45990.64349988426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45990.64349988426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45990.64349988426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45990.64349988426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45990.64349988426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45990.64349988426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45990.64349988426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45990.64349988426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45990.64349988426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45990.64349988426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45990.64349988426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45990.64349988426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45990.64349988426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45990.64349988426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45990.64349988426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45990.64349988426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45990.64349988426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45990.64349988426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45990.64349988426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45990.64349988426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45990.64349988426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45990.64349988426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45990.64349988426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45990.64349988426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45990.64349988426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45990.64349988426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45990.64349988426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45990.64349988426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45990.64349988426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45990.64349988426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45990.64349988426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45990.64349988426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45990.64349988426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45990.64349988426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45990.64349988426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45990.64349988426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45990.64349988426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45990.64349988426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45990.64349988426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45990.64349988426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45990.64349988426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45990.64349988426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45990.64349988426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45990.64349988426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45990.64349988426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45990.64349988426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45990.64349988426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45990.64349988426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45990.64349988426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45990.64349988426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45990.64349988426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45990.64349988426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45990.64349988426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45990.64349988426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45990.64349988426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45990.64349988426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45990.64349988426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45990.64349988426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45990.64349988426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45990.64349988426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45990.64349988426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45990.64349988426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45990.64349988426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45990.64349988426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45990.64349988426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45990.64349988426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45990.64349988426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45990.64349988426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45990.64349988426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45990.64349988426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45990.64349988426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45990.64349988426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45990.64349988426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45990.64349988426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45990.64349988426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45990.64349988426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45990.64349988426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45990.64349988426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45990.64349988426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45990.64349988426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45990.64349988426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45990.64349988426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45990.64349988426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45990.64349988426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45990.64349988426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45990.64349988426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45990.64349988426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45990.64349988426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45990.64349988426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45990.64349988426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45990.64349988426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45990.64349988426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45990.64349988426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45990.64349988426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45990.64349988426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45990.64349988426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45990.64349988426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45990.64349988426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45990.64349988426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45990.64349988426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45990.64349988426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45990.64349988426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45990.64349988426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45990.64349988426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45990.64349988426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45990.64349988426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45990.64349988426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45990.64349988426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45990.64349988426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45990.64349988426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45990.64349988426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45990.64349988426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45990.64349988426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45990.64349988426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45990.64349988426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45990.64349988426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45990.64349988426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45990.64349988426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45990.64349988426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45990.64349988426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45990.64349988426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45990.64349988426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45990.64349988426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45990.64349988426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45990.64349988426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45990.64349988426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45990.64349988426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45990.64349988426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45990.64349988426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45990.64349988426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45990.64349988426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45990.64349988426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45990.64349988426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45990.64349988426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45990.64349988426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45990.64349988426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45990.64349988426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45990.64349988426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45990.64349988426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45990.64349988426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45990.64349988426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45990.64349988426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45990.64349988426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45990.64349988426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45990.64349988426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45990.64349988426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45990.64349988426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45990.64349988426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45990.64349988426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45990.64349988426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45990.64349988426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45990.64349988426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45990.64349988426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45990.64349988426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45990.64349988426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45990.64349988426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45990.64349988426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45990.64349988426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45990.64349988426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45990.64349988426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45990.64349988426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45990.64349988426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45990.64349988426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45990.64349988426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45990.64349988426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45990.64349988426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45990.64349988426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45990.64349988426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45990.64349988426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45990.64349988426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45990.64349988426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45990.64349988426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45990.64349988426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45990.64349988426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45990.64349988426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45990.64349988426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45990.64349988426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45990.64349988426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45990.64349988426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45990.64349988426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45990.64349988426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45990.64349988426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45990.64349988426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45990.64349988426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45990.64349988426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45990.64349988426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45990.64349988426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45990.64349988426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45990.64349988426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45990.64349988426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45990.64349988426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45990.64349988426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45990.64349988426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45990.64349988426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45990.64349988426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45990.64349988426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45990.64349988426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45990.64349988426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45990.64349988426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45990.64349988426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45990.64349988426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45990.64349988426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45990.64349988426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45990.64349988426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45990.64349988426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45990.64349988426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45990.64349988426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45990.64349988426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45990.64349988426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45990.64349988426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45990.64349988426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45990.64349988426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45990.64349988426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45990.64349988426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45990.64349988426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45990.64349988426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45990.64349988426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45990.64349988426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45990.64349988426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45990.64349988426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45990.64349988426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45990.64349988426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45990.64349988426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45990.64349988426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45990.64349988426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45990.64349988426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45990.64349988426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45990.64349988426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45990.64349988426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45990.64349988426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45990.64349988426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45990.64349988426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45990.64349988426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45990.64349988426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45990.64349988426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45990.64349988426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45990.64349988426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45990.64349988426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45990.64349988426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45990.64349988426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45990.64349988426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45990.64349988426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45990.64349988426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45990.64349988426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45990.64349988426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45990.64349988426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45990.64349988426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45990.64349988426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45990.64349988426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45990.64349988426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45990.64349988426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45990.64349988426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45990.64349988426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45990.64349988426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45990.64349988426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45990.64349988426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45990.64349988426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45990.64349988426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45990.64349988426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45990.64349988426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45990.64349988426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45990.64349988426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45990.64349988426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45990.64349988426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45990.64349988426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45990.64349988426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45990.64349988426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45990.64349988426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45990.64349988426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45990.64349988426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45990.64349988426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45990.64349988426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45990.64349988426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45990.64349988426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45990.64349988426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45990.64349988426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45990.64349988426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45990.64349988426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45990.64349988426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45990.64349988426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45990.64349988426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45990.64349988426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45990.64349988426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45990.64349988426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45990.64349988426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45990.64349988426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45990.64349988426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45990.64349988426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45990.64349988426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45990.64349988426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45990.64349988426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45990.64349988426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45990.64349988426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45990.64349988426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45990.64349988426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45990.64349988426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45990.64349988426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45990.64349988426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45990.64349988426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45990.64349988426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45990.64349988426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45990.64349988426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45990.64349988426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45990.64349988426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45990.64349988426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45990.64349988426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45990.64349988426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45990.64349988426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45990.64349988426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45990.64349988426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45990.64349988426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45990.64349988426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45990.64349988426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45990.64349988426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45990.64349988426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45990.64349988426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45990.64349988426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45990.64349988426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45990.64349988426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45990.64349988426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45990.64349988426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45990.64349988426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45990.64349988426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45990.64349988426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45990.64349988426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45990.64349988426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45990.64349988426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45990.64349988426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45990.64349988426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45990.64349988426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45990.64349988426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45990.64349988426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45990.64349988426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45990.64349988426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45990.64349988426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45990.64349988426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45990.64349988426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45990.64349988426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45990.64349988426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45990.64349988426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45990.64349988426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45990.64349988426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45990.64349988426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45990.64349988426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45990.64349988426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45990.64349988426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45990.64349988426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45990.64349988426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45990.64349988426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45990.64349988426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45990.64349988426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45990.64349988426</v>
      </c>
      <c r="H489" s="121"/>
      <c r="I489" s="119" t="str">
        <f>IFERROR(VLOOKUP(D489,DB!A:F,6,0),"")</f>
        <v/>
      </c>
      <c r="J489" s="119" t="str">
        <f>IFERROR(VLOOKUP(D489,DB!A:G,7,0),"")</f>
        <v/>
      </c>
      <c r="K489" s="122"/>
      <c r="L489" s="140" t="str">
        <f>IFERROR(VLOOKUP(D489,DB!A:I,9,0),"")</f>
        <v/>
      </c>
    </row>
    <row r="490" spans="1:12" ht="31.5" customHeight="1">
      <c r="A490" s="146"/>
      <c r="B490" s="147" t="str">
        <f>IFERROR(VLOOKUP(D490,DB!A:K,11,0),"")</f>
        <v/>
      </c>
      <c r="C490" s="148"/>
      <c r="D490" s="147"/>
      <c r="E490" s="145"/>
      <c r="F490" s="149"/>
      <c r="G490" s="150">
        <f ca="1">IFERROR(NOW()-F490,"-")</f>
        <v>45990.64349988426</v>
      </c>
      <c r="H490" s="149"/>
      <c r="I490" s="147" t="str">
        <f>IFERROR(VLOOKUP(D490,DB!A:F,6,0),"")</f>
        <v/>
      </c>
      <c r="J490" s="147" t="str">
        <f>IFERROR(VLOOKUP(D490,DB!A:G,7,0),"")</f>
        <v/>
      </c>
      <c r="K490" s="151"/>
      <c r="L490" s="152" t="str">
        <f>IFERROR(VLOOKUP(D490,DB!A:I,9,0),"")</f>
        <v/>
      </c>
    </row>
  </sheetData>
  <dataValidations count="2">
    <dataValidation allowBlank="1" showInputMessage="1" showErrorMessage="1" sqref="E1" xr:uid="{9E1BC488-8814-4F8A-8DBE-742B3278AB71}"/>
    <dataValidation type="list" allowBlank="1" showInputMessage="1" showErrorMessage="1" sqref="E2:E49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2025-11-29T12:28:32Z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