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809" documentId="120_S{2AC9BD13-BADA-5192-A53E-5A8FF88502F6}" xr6:coauthVersionLast="47" xr6:coauthVersionMax="47" xr10:uidLastSave="{A3EB66E0-08B1-45F0-A1B5-29E14AD770EF}"/>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I5" i="2"/>
  <c r="J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<sst xmlns="http://schemas.openxmlformats.org/spreadsheetml/2006/main" count="181598" uniqueCount="39214">
  <si>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</si>
  <si>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</si>
  <si>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</si>
  <si>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</si>
  <si>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</si>
  <si>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</si>
  <si>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</si>
  <si>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</si>
  <si>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</si>
  <si>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</si>
  <si>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</si>
  <si>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</si>
  <si>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</si>
  <si>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</si>
  <si>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</si>
  <si>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</si>
  <si>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</si>
  <si>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</si>
  <si>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</si>
  <si>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</si>
  <si>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</si>
  <si>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</si>
  <si>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</si>
  <si>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</si>
  <si>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</si>
  <si>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</si>
  <si>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</si>
  <si>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</si>
  <si>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</si>
  <si>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</si>
  <si>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</si>
  <si>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</si>
  <si>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</si>
  <si>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</si>
  <si>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</si>
  <si>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</si>
  <si>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</si>
  <si>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</si>
  <si>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</si>
  <si>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</si>
  <si>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</si>
  <si>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</si>
  <si>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</si>
  <si>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</si>
  <si>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</si>
  <si>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</si>
  <si>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</si>
  <si>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</si>
  <si>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</si>
  <si>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</si>
  <si>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</si>
  <si>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</si>
  <si>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</si>
  <si>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</si>
  <si>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</si>
  <si>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</si>
  <si>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</si>
  <si>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</si>
  <si>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</si>
  <si>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</si>
  <si>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</si>
  <si>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</si>
  <si>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</si>
  <si>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</si>
  <si>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</si>
  <si>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</si>
  <si>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</si>
  <si>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</si>
  <si>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</si>
  <si>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</si>
  <si>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</si>
  <si>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</si>
  <si>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</si>
  <si>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</si>
  <si>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</si>
  <si>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</si>
  <si>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</si>
  <si>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</si>
  <si>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</si>
  <si>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</si>
  <si>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</si>
  <si>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</si>
  <si>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</si>
  <si>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</si>
  <si>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</si>
  <si>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</si>
  <si>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</si>
  <si>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</si>
  <si>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</si>
  <si>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</si>
  <si>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</si>
  <si>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</si>
  <si>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</si>
  <si>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</si>
  <si>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</si>
  <si>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</si>
  <si>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</si>
  <si>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</si>
  <si>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</si>
  <si>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</si>
  <si>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</si>
  <si>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</si>
  <si>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</si>
  <si>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</si>
  <si>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</si>
  <si>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</si>
  <si>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</si>
  <si>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</si>
  <si>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</si>
  <si>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</si>
  <si>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</si>
  <si>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</si>
  <si>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</si>
  <si>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</si>
  <si>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</si>
  <si>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</si>
  <si>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</si>
  <si>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</si>
  <si>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</si>
  <si>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</si>
  <si>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</si>
  <si>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</si>
  <si>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</si>
  <si>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</si>
  <si>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</si>
  <si>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</si>
  <si>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</si>
  <si>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</si>
  <si>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</si>
  <si>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</si>
  <si>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</si>
  <si>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</si>
  <si>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</si>
  <si>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</si>
  <si>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</si>
  <si>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</si>
  <si>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</si>
  <si>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</si>
  <si>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</si>
  <si>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</si>
  <si>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</si>
  <si>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</si>
  <si>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</si>
  <si>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</si>
  <si>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</si>
  <si>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</si>
  <si>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</si>
  <si>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</si>
  <si>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</si>
  <si>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</si>
  <si>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</si>
  <si>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</si>
  <si>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</si>
  <si>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</si>
  <si>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</si>
  <si>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</si>
  <si>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</si>
  <si>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</si>
  <si>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</si>
  <si>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</si>
  <si>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</si>
  <si>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</si>
  <si>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</si>
  <si>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</si>
  <si>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</si>
  <si>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</si>
  <si>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</si>
  <si>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</si>
  <si>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</si>
  <si>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</si>
  <si>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</si>
  <si>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</si>
  <si>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</si>
  <si>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</si>
  <si>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</si>
  <si>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</si>
  <si>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</si>
  <si>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</si>
  <si>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</si>
  <si>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</si>
  <si>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</si>
  <si>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</si>
  <si>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</si>
  <si>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</si>
  <si>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</si>
  <si>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</si>
  <si>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</si>
  <si>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</si>
  <si>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</si>
  <si>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</si>
  <si>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</si>
  <si>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</si>
  <si>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</si>
  <si>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</si>
  <si>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</si>
  <si>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</si>
  <si>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</si>
  <si>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</si>
  <si>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</si>
  <si>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</si>
  <si>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</si>
  <si>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</si>
  <si>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</si>
  <si>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</si>
  <si>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</si>
  <si>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</si>
  <si>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</si>
  <si>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</si>
  <si>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</si>
  <si>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</si>
  <si>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</si>
  <si>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</si>
  <si>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</si>
  <si>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</si>
  <si>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</si>
  <si>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</si>
  <si>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</si>
  <si>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</si>
  <si>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</si>
  <si>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</si>
  <si>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</si>
  <si>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</si>
  <si>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</si>
  <si>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</si>
  <si>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</si>
  <si>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</si>
  <si>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</si>
  <si>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</si>
  <si>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</si>
  <si>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</si>
  <si>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</si>
  <si>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</si>
  <si>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</si>
  <si>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</si>
  <si>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</si>
  <si>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</si>
  <si>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</si>
  <si>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</si>
  <si>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</si>
  <si>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</si>
  <si>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</si>
  <si>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</si>
  <si>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</si>
  <si>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</si>
  <si>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</si>
  <si>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</si>
  <si>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</si>
  <si>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</si>
  <si>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</si>
  <si>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</si>
  <si>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</si>
  <si>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</si>
  <si>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</si>
  <si>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</si>
  <si>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</si>
  <si>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</si>
  <si>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</si>
  <si>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</si>
  <si>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</si>
  <si>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</si>
  <si>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</si>
  <si>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</si>
  <si>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</si>
  <si>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</si>
  <si>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</si>
  <si>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</si>
  <si>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</si>
  <si>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</si>
  <si>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</si>
  <si>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</si>
  <si>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</si>
  <si>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</si>
  <si>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</si>
  <si>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</si>
  <si>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</si>
  <si>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</si>
  <si>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</si>
  <si>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</si>
  <si>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</si>
  <si>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</si>
  <si>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</si>
  <si>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</si>
  <si>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</si>
  <si>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</si>
  <si>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</si>
  <si>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</si>
  <si>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</si>
  <si>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</si>
  <si>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</si>
  <si>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</si>
  <si>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</si>
  <si>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</si>
  <si>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</si>
  <si>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</si>
  <si>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</si>
  <si>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</si>
  <si>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</si>
  <si>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</si>
  <si>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</si>
  <si>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</si>
  <si>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</si>
  <si>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</si>
  <si>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</si>
  <si>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</si>
  <si>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</si>
  <si>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</si>
  <si>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</si>
  <si>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</si>
  <si>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</si>
  <si>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</si>
  <si>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</si>
  <si>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</si>
  <si>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</si>
  <si>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</si>
  <si>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</si>
  <si>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</si>
  <si>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</si>
  <si>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</si>
  <si>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</si>
  <si>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</si>
  <si>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</si>
  <si>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</si>
  <si>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</si>
  <si>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</si>
  <si>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</si>
  <si>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</si>
  <si>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</si>
  <si>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</si>
  <si>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</si>
  <si>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</si>
  <si>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</si>
  <si>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</si>
  <si>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</si>
  <si>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</si>
  <si>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</si>
  <si>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</si>
  <si>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</si>
  <si>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</si>
  <si>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</si>
  <si>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</si>
  <si>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</si>
  <si>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</si>
  <si>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</si>
  <si>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</si>
  <si>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</si>
  <si>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</si>
  <si>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</si>
  <si>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</si>
  <si>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</si>
  <si>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</si>
  <si>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</si>
  <si>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</si>
  <si>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</si>
  <si>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</si>
  <si>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</si>
  <si>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</si>
  <si>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</si>
  <si>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</si>
  <si>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</si>
  <si>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</si>
  <si>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</si>
  <si>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</si>
  <si>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</si>
  <si>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</si>
  <si>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</si>
  <si>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</si>
  <si>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</si>
  <si>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</si>
  <si>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</si>
  <si>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</si>
  <si>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</si>
  <si>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</si>
  <si>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</si>
  <si>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</si>
  <si>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</si>
  <si>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</si>
  <si>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</si>
  <si>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</si>
  <si>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</si>
  <si>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</si>
  <si>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</si>
  <si>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</si>
  <si>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</si>
  <si>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</si>
  <si>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</si>
  <si>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</si>
  <si>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</si>
  <si>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</si>
  <si>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</si>
  <si>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</si>
  <si>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</si>
  <si>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</si>
  <si>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</si>
  <si>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</si>
  <si>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</si>
  <si>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</si>
  <si>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</si>
  <si>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</si>
  <si>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</si>
  <si>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</si>
  <si>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</si>
  <si>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</si>
  <si>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</si>
  <si>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</si>
  <si>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</si>
  <si>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</si>
  <si>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</si>
  <si>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</si>
  <si>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</si>
  <si>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</si>
  <si>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</si>
  <si>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</si>
  <si>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</si>
  <si>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</si>
  <si>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</si>
  <si>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</si>
  <si>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</si>
  <si>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</si>
  <si>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</si>
  <si>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</si>
  <si>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</si>
  <si>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</si>
  <si>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</si>
  <si>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</si>
  <si>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</si>
  <si>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</si>
  <si>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</si>
  <si>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</si>
  <si>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</si>
  <si>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</si>
  <si>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</si>
  <si>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</si>
  <si>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</si>
  <si>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</si>
  <si>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</si>
  <si>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</si>
  <si>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</si>
  <si>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</si>
  <si>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</si>
  <si>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</si>
  <si>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</si>
  <si>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</si>
  <si>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</si>
  <si>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</si>
  <si>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</si>
  <si>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</si>
  <si>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</si>
  <si>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</si>
  <si>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</si>
  <si>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</si>
  <si>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</si>
  <si>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</si>
  <si>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</si>
  <si>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</si>
  <si>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</si>
  <si>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</si>
  <si>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</si>
  <si>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</si>
  <si>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</si>
  <si>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</si>
  <si>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</si>
  <si>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</si>
  <si>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</si>
  <si>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</si>
  <si>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</si>
  <si>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</si>
  <si>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</si>
  <si>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</si>
  <si>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</si>
  <si>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</si>
  <si>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</si>
  <si>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</si>
  <si>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</si>
  <si>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</si>
  <si>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</si>
  <si>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</si>
  <si>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</si>
  <si>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</si>
  <si>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</si>
  <si>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</si>
  <si>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</si>
  <si>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</si>
  <si>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</si>
  <si>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</si>
  <si>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</si>
  <si>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</si>
  <si>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</si>
  <si>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</si>
  <si>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</si>
  <si>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</si>
  <si>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</si>
  <si>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</si>
  <si>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</si>
  <si>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</si>
  <si>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</si>
  <si>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</si>
  <si>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</si>
  <si>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</si>
  <si>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</si>
  <si>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</si>
  <si>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</si>
  <si>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</si>
  <si>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</si>
  <si>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</si>
  <si>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</si>
  <si>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</si>
  <si>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</si>
  <si>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</si>
  <si>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</si>
  <si>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</si>
  <si>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</si>
  <si>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</si>
  <si>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</si>
  <si>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</si>
  <si>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</si>
  <si>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</si>
  <si>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</si>
  <si>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</si>
  <si>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</si>
  <si>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</si>
  <si>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</si>
  <si>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</si>
  <si>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</si>
  <si>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</si>
  <si>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</si>
  <si>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</si>
  <si>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</si>
  <si>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</si>
  <si>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</si>
  <si>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</si>
  <si>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</si>
  <si>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</si>
  <si>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</si>
  <si>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</si>
  <si>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</si>
  <si>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</si>
  <si>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</si>
  <si>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</si>
  <si>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</si>
  <si>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</si>
  <si>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</si>
  <si>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</si>
  <si>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</si>
  <si>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</si>
  <si>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</si>
  <si>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</si>
  <si>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</si>
  <si>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</si>
  <si>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</si>
  <si>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</si>
  <si>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</si>
  <si>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</si>
  <si>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</si>
  <si>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</si>
  <si>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</si>
  <si>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</si>
  <si>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</si>
  <si>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</si>
  <si>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</si>
  <si>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</si>
  <si>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</si>
  <si>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</si>
  <si>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</si>
  <si>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</si>
  <si>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</si>
  <si>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</si>
  <si>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</si>
  <si>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</si>
  <si>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</si>
  <si>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</si>
  <si>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</si>
  <si>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</si>
  <si>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</si>
  <si>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</si>
  <si>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</si>
  <si>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</si>
  <si>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</si>
  <si>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</si>
  <si>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</si>
  <si>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</si>
  <si>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</si>
  <si>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</si>
  <si>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</si>
  <si>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</si>
  <si>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</si>
  <si>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</si>
  <si>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</si>
  <si>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</si>
  <si>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</si>
  <si>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</si>
  <si>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</si>
  <si>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</si>
  <si>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</si>
  <si>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</si>
  <si>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</si>
  <si>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</si>
  <si>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</si>
  <si>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</si>
  <si>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</si>
  <si>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</si>
  <si>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</si>
  <si>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</si>
  <si>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</si>
  <si>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</si>
  <si>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</si>
  <si>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</si>
  <si>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</si>
  <si>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</si>
  <si>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</si>
  <si>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</si>
  <si>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</si>
  <si>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</si>
  <si>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</si>
  <si>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</si>
  <si>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</si>
  <si>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</si>
  <si>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</si>
  <si>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</si>
  <si>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</si>
  <si>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</si>
  <si>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</si>
  <si>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</si>
  <si>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</si>
  <si>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</si>
  <si>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</si>
  <si>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</si>
  <si>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</si>
  <si>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</si>
  <si>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</si>
  <si>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</si>
  <si>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</si>
  <si>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</si>
  <si>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</si>
  <si>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</si>
  <si>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</si>
  <si>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</si>
  <si>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</si>
  <si>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</si>
  <si>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</si>
  <si>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</si>
  <si>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</si>
  <si>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</si>
  <si>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</si>
  <si>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</si>
  <si>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</si>
  <si>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</si>
  <si>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</si>
  <si>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</si>
  <si>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</si>
  <si>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</si>
  <si>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</si>
  <si>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</si>
  <si>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</si>
  <si>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</si>
  <si>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</si>
  <si>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</si>
  <si>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</si>
  <si>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</si>
  <si>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</si>
  <si>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</si>
  <si>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</si>
  <si>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</si>
  <si>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</si>
  <si>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</si>
  <si>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</si>
  <si>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</si>
  <si>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</si>
  <si>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</si>
  <si>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</si>
  <si>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</si>
  <si>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</si>
  <si>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</si>
  <si>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</si>
  <si>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</si>
  <si>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</si>
  <si>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</si>
  <si>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</si>
  <si>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</si>
  <si>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</si>
  <si>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</si>
  <si>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</si>
  <si>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</si>
  <si>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</si>
  <si>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</si>
  <si>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</si>
  <si>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</si>
  <si>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</si>
  <si>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</si>
  <si>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</si>
  <si>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</si>
  <si>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</si>
  <si>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</si>
  <si>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</si>
  <si>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</si>
  <si>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</si>
  <si>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</si>
  <si>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</si>
  <si>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</si>
  <si>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</si>
  <si>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</si>
  <si>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</si>
  <si>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</si>
  <si>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</si>
  <si>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</si>
  <si>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</si>
  <si>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</si>
  <si>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</si>
  <si>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</si>
  <si>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</si>
  <si>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</si>
  <si>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</si>
  <si>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</si>
  <si>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</si>
  <si>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</si>
  <si>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</si>
  <si>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</si>
  <si>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</si>
  <si>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</si>
  <si>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</si>
  <si>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</si>
  <si>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</si>
  <si>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</si>
  <si>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</si>
  <si>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</si>
  <si>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</si>
  <si>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</si>
  <si>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</si>
  <si>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</si>
  <si>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</si>
  <si>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</si>
  <si>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</si>
  <si>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</si>
  <si>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</si>
  <si>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</si>
  <si>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</si>
  <si>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</si>
  <si>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</si>
  <si>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</si>
  <si>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</si>
  <si>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</si>
  <si>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</si>
  <si>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</si>
  <si>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</si>
  <si>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</si>
  <si>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</si>
  <si>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</si>
  <si>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</si>
  <si>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</si>
  <si>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</si>
  <si>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</si>
  <si>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</si>
  <si>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</si>
  <si>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</si>
  <si>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</si>
  <si>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</si>
  <si>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</si>
  <si>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</si>
  <si>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</si>
  <si>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</si>
  <si>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</si>
  <si>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</si>
  <si>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</si>
  <si>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</si>
  <si>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</si>
  <si>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</si>
  <si>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</si>
  <si>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</si>
  <si>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</si>
  <si>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</si>
  <si>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</si>
  <si>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</si>
  <si>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</si>
  <si>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</si>
  <si>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</si>
  <si>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</si>
  <si>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</si>
  <si>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</si>
  <si>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</si>
  <si>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</si>
  <si>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</si>
  <si>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</si>
  <si>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</si>
  <si>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</si>
  <si>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</si>
  <si>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</si>
  <si>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</si>
  <si>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</si>
  <si>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</si>
  <si>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</si>
  <si>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</si>
  <si>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</si>
  <si>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</si>
  <si>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</si>
  <si>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</si>
  <si>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</si>
  <si>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</si>
  <si>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</si>
  <si>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</si>
  <si>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</si>
  <si>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</si>
  <si>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</si>
  <si>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</si>
  <si>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</si>
  <si>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</si>
  <si>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</si>
  <si>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</si>
  <si>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</si>
  <si>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</si>
  <si>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</si>
  <si>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</si>
  <si>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</si>
  <si>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</si>
  <si>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</si>
  <si>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</si>
  <si>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</si>
  <si>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</si>
  <si>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</si>
  <si>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</si>
  <si>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</si>
  <si>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</si>
  <si>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</si>
  <si>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</si>
  <si>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</si>
  <si>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</si>
  <si>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</si>
  <si>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</si>
  <si>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</si>
  <si>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</si>
  <si>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</si>
  <si>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</si>
  <si>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</si>
  <si>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</si>
  <si>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</si>
  <si>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</si>
  <si>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</si>
  <si>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</si>
  <si>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</si>
  <si>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</si>
  <si>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</si>
  <si>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</si>
  <si>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</si>
  <si>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</si>
  <si>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</si>
  <si>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</si>
  <si>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</si>
  <si>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</si>
  <si>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</si>
  <si>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</si>
  <si>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</si>
  <si>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</si>
  <si>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</si>
  <si>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</si>
  <si>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</si>
  <si>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</si>
  <si>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</si>
  <si>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</si>
  <si>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</si>
  <si>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</si>
  <si>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</si>
  <si>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</si>
  <si>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</si>
  <si>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</si>
  <si>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</si>
  <si>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</si>
  <si>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</si>
  <si>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</si>
  <si>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</si>
  <si>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</si>
  <si>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</si>
  <si>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</si>
  <si>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</si>
  <si>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</si>
  <si>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</si>
  <si>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</si>
  <si>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</si>
  <si>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</si>
  <si>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</si>
  <si>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</si>
  <si>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</si>
  <si>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</si>
  <si>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</si>
  <si>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</si>
  <si>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</si>
  <si>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</si>
  <si>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</si>
  <si>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</si>
  <si>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</si>
  <si>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</si>
  <si>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</si>
  <si>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</si>
  <si>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</si>
  <si>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</si>
  <si>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</si>
  <si>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</si>
  <si>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</si>
  <si>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</si>
  <si>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</si>
  <si>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</si>
  <si>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</si>
  <si>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</si>
  <si>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</si>
  <si>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</si>
  <si>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</si>
  <si>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</si>
  <si>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</si>
  <si>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</si>
  <si>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</si>
  <si>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</si>
  <si>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</si>
  <si>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</si>
  <si>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</si>
  <si>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</si>
  <si>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</si>
  <si>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</si>
  <si>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</si>
  <si>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</si>
  <si>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</si>
  <si>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</si>
  <si>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</si>
  <si>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</si>
  <si>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</si>
  <si>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</si>
  <si>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</si>
  <si>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</si>
  <si>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</si>
  <si>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</si>
  <si>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</si>
  <si>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</si>
  <si>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</si>
  <si>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</si>
  <si>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</si>
  <si>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</si>
  <si>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</si>
  <si>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</si>
  <si>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</si>
  <si>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</si>
  <si>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</si>
  <si>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</si>
  <si>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</si>
  <si>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</si>
  <si>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</si>
  <si>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</si>
  <si>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</si>
  <si>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</si>
  <si>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</si>
  <si>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</si>
  <si>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</si>
  <si>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</si>
  <si>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</si>
  <si>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</si>
  <si>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</si>
  <si>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</si>
  <si>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</si>
  <si>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</si>
  <si>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</si>
  <si>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</si>
  <si>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</si>
  <si>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</si>
  <si>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</si>
  <si>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</si>
  <si>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</si>
  <si>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</si>
  <si>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</si>
  <si>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</si>
  <si>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</si>
  <si>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</si>
  <si>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</si>
  <si>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</si>
  <si>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</si>
  <si>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</si>
  <si>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</si>
  <si>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</si>
  <si>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</si>
  <si>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</si>
  <si>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</si>
  <si>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</si>
  <si>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</si>
  <si>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</si>
  <si>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</si>
  <si>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</si>
  <si>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</si>
  <si>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</si>
  <si>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</si>
  <si>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</si>
  <si>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</si>
  <si>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</si>
  <si>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</si>
  <si>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</si>
  <si>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</si>
  <si>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</si>
  <si>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</si>
  <si>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</si>
  <si>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</si>
  <si>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</si>
  <si>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</si>
  <si>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</si>
  <si>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</si>
  <si>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</si>
  <si>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</si>
  <si>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</si>
  <si>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</si>
  <si>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</si>
  <si>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</si>
  <si>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</si>
  <si>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</si>
  <si>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</si>
  <si>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</si>
  <si>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</si>
  <si>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</si>
  <si>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</si>
  <si>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</si>
  <si>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</si>
  <si>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</si>
  <si>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</si>
  <si>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</si>
  <si>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</si>
  <si>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</si>
  <si>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</si>
  <si>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</si>
  <si>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</si>
  <si>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</si>
  <si>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</si>
  <si>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</si>
  <si>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</si>
  <si>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</si>
  <si>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</si>
  <si>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</si>
  <si>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</si>
  <si>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</si>
  <si>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</si>
  <si>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</si>
  <si>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</si>
  <si>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</si>
  <si>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</si>
  <si>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</si>
  <si>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</si>
  <si>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</si>
  <si>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</si>
  <si>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</si>
  <si>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</si>
  <si>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</si>
  <si>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</si>
  <si>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</si>
  <si>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</si>
  <si>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</si>
  <si>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</si>
  <si>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</si>
  <si>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</si>
  <si>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</si>
  <si>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</si>
  <si>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</si>
  <si>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</si>
  <si>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</si>
  <si>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</si>
  <si>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</si>
  <si>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</si>
  <si>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</si>
  <si>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</si>
  <si>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</si>
  <si>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</si>
  <si>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</si>
  <si>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</si>
  <si>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</si>
  <si>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</si>
  <si>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</si>
  <si>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</si>
  <si>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</si>
  <si>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</si>
  <si>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</si>
  <si>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</si>
  <si>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</si>
  <si>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</si>
  <si>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</si>
  <si>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</si>
  <si>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</si>
  <si>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</si>
  <si>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</si>
  <si>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</si>
  <si>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</si>
  <si>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</si>
  <si>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</si>
  <si>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</si>
  <si>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</si>
  <si>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</si>
  <si>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</si>
  <si>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</si>
  <si>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</si>
  <si>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</si>
  <si>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</si>
  <si>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</si>
  <si>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</si>
  <si>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</si>
  <si>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</si>
  <si>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</si>
  <si>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</si>
  <si>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</si>
  <si>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</si>
  <si>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</si>
  <si>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</si>
  <si>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</si>
  <si>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</si>
  <si>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</si>
  <si>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</si>
  <si>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</si>
  <si>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</si>
  <si>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</si>
  <si>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</si>
  <si>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</si>
  <si>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</si>
  <si>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</si>
  <si>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</si>
  <si>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</si>
  <si>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</si>
  <si>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</si>
  <si>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</si>
  <si>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</si>
  <si>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</si>
  <si>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</si>
  <si>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</si>
  <si>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</si>
  <si>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</si>
  <si>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</si>
  <si>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</si>
  <si>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</si>
  <si>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</si>
  <si>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</si>
  <si>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</si>
  <si>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</si>
  <si>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</si>
  <si>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</si>
  <si>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</si>
  <si>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</si>
  <si>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</si>
  <si>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</si>
  <si>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</si>
  <si>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</si>
  <si>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</si>
  <si>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</si>
  <si>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</si>
  <si>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</si>
  <si>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</si>
  <si>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</si>
  <si>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</si>
  <si>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</si>
  <si>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</si>
  <si>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</si>
  <si>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</si>
  <si>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</si>
  <si>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</si>
  <si>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</si>
  <si>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</si>
  <si>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</si>
  <si>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</si>
  <si>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</si>
  <si>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</si>
  <si>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</si>
  <si>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</si>
  <si>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</si>
  <si>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</si>
  <si>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</si>
  <si>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</si>
  <si>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</si>
  <si>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</si>
  <si>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</si>
  <si>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</si>
  <si>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</si>
  <si>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</si>
  <si>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</si>
  <si>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</si>
  <si>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</si>
  <si>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</si>
  <si>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</si>
  <si>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</si>
  <si>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</si>
  <si>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</si>
  <si>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</si>
  <si>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</si>
  <si>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</si>
  <si>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</si>
  <si>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</si>
  <si>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</si>
  <si>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</si>
  <si>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</si>
  <si>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</si>
  <si>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</si>
  <si>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</si>
  <si>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</si>
  <si>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</si>
  <si>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</si>
  <si>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</si>
  <si>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</si>
  <si>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</si>
  <si>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</si>
  <si>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</si>
  <si>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</si>
  <si>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</si>
  <si>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</si>
  <si>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</si>
  <si>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</si>
  <si>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</si>
  <si>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</si>
  <si>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</si>
  <si>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</si>
  <si>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</si>
  <si>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</si>
  <si>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</si>
  <si>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</si>
  <si>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</si>
  <si>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</si>
  <si>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</si>
  <si>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</si>
  <si>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</si>
  <si>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</si>
  <si>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</si>
  <si>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</si>
  <si>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</si>
  <si>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</si>
  <si>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</si>
  <si>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</si>
  <si>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</si>
  <si>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</si>
  <si>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</si>
  <si>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</si>
  <si>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</si>
  <si>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</si>
  <si>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</si>
  <si>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</si>
  <si>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</si>
  <si>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</si>
  <si>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</si>
  <si>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</si>
  <si>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</si>
  <si>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</si>
  <si>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</si>
  <si>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</si>
  <si>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</si>
  <si>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</si>
  <si>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</si>
  <si>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</si>
  <si>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</si>
  <si>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</si>
  <si>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</si>
  <si>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</si>
  <si>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</si>
  <si>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</si>
  <si>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</si>
  <si>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</si>
  <si>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</si>
  <si>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</si>
  <si>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</si>
  <si>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</si>
  <si>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</si>
  <si>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</si>
  <si>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</si>
  <si>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</si>
  <si>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</si>
  <si>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</si>
  <si>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</si>
  <si>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</si>
  <si>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</si>
  <si>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</si>
  <si>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</si>
  <si>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</si>
  <si>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</si>
  <si>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</si>
  <si>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</si>
  <si>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</si>
  <si>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</si>
  <si>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</si>
  <si>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</si>
  <si>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</si>
  <si>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</si>
  <si>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</si>
  <si>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</si>
  <si>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</si>
  <si>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</si>
  <si>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</si>
  <si>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</si>
  <si>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</si>
  <si>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</si>
  <si>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</si>
  <si>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</si>
  <si>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</si>
  <si>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</si>
  <si>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</si>
  <si>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</si>
  <si>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</si>
  <si>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</si>
  <si>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</si>
  <si>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</si>
  <si>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</si>
  <si>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</si>
  <si>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</si>
  <si>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</si>
  <si>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</si>
  <si>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</si>
  <si>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</si>
  <si>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</si>
  <si>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</si>
  <si>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</si>
  <si>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</si>
  <si>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</si>
  <si>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</si>
  <si>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</si>
  <si>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</si>
  <si>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</si>
  <si>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</si>
  <si>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</si>
  <si>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</si>
  <si>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</si>
  <si>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</si>
  <si>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</si>
  <si>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</si>
  <si>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</si>
  <si>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</si>
  <si>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</si>
  <si>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</si>
  <si>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</si>
  <si>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</si>
  <si>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</si>
  <si>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</si>
  <si>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</si>
  <si>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</si>
  <si>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</si>
  <si>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</si>
  <si>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</si>
  <si>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</si>
  <si>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</si>
  <si>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</si>
  <si>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</si>
  <si>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</si>
  <si>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</si>
  <si>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</si>
  <si>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</si>
  <si>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</si>
  <si>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</si>
  <si>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</si>
  <si>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</si>
  <si>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</si>
  <si>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</si>
  <si>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</si>
  <si>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</si>
  <si>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</si>
  <si>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</si>
  <si>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</si>
  <si>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</si>
  <si>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</si>
  <si>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</si>
  <si>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</si>
  <si>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</si>
  <si>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</si>
  <si>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</si>
  <si>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</si>
  <si>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</si>
  <si>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</si>
  <si>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</si>
  <si>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</si>
  <si>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</si>
  <si>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</si>
  <si>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</si>
  <si>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</si>
  <si>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</si>
  <si>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</si>
  <si>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</si>
  <si>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</si>
  <si>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</si>
  <si>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</si>
  <si>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</si>
  <si>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</si>
  <si>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</si>
  <si>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</si>
  <si>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</si>
  <si>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</si>
  <si>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</si>
  <si>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</si>
  <si>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</si>
  <si>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</si>
  <si>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</si>
  <si>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</si>
  <si>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</si>
  <si>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</si>
  <si>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</si>
  <si>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</si>
  <si>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</si>
  <si>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</si>
  <si>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</si>
  <si>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</si>
  <si>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</si>
  <si>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</si>
  <si>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</si>
  <si>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</si>
  <si>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</si>
  <si>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</si>
  <si>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</si>
  <si>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</si>
  <si>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</si>
  <si>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</si>
  <si>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</si>
  <si>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</si>
  <si>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</si>
  <si>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</si>
  <si>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</si>
  <si>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</si>
  <si>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</si>
  <si>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</si>
  <si>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</si>
  <si>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</si>
  <si>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</si>
  <si>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</si>
  <si>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</si>
  <si>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</si>
  <si>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</si>
  <si>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</si>
  <si>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</si>
  <si>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</si>
  <si>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</si>
  <si>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</si>
  <si>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</si>
  <si>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</si>
  <si>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</si>
  <si>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</si>
  <si>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</si>
  <si>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</si>
  <si>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</si>
  <si>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</si>
  <si>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</si>
  <si>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</si>
  <si>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</si>
  <si>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</si>
  <si>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</si>
  <si>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</si>
  <si>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</si>
  <si>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</si>
  <si>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</si>
  <si>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</si>
  <si>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</si>
  <si>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</si>
  <si>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</si>
  <si>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</si>
  <si>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</si>
  <si>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</si>
  <si>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</si>
  <si>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</si>
  <si>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</si>
  <si>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</si>
  <si>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</si>
  <si>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</si>
  <si>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</si>
  <si>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</si>
  <si>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</si>
  <si>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</si>
  <si>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</si>
  <si>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</si>
  <si>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</si>
  <si>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</si>
  <si>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</si>
  <si>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</si>
  <si>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</si>
  <si>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</si>
  <si>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</si>
  <si>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</si>
  <si>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</si>
  <si>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</si>
  <si>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</si>
  <si>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</si>
  <si>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</si>
  <si>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</si>
  <si>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</si>
  <si>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</si>
  <si>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</si>
  <si>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</si>
  <si>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</si>
  <si>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</si>
  <si>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</si>
  <si>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</si>
  <si>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</si>
  <si>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</si>
  <si>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</si>
  <si>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</si>
  <si>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</si>
  <si>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</si>
  <si>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</si>
  <si>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</si>
  <si>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</si>
  <si>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</si>
  <si>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</si>
  <si>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</si>
  <si>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</si>
  <si>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</si>
  <si>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</si>
  <si>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</si>
  <si>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</si>
  <si>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</si>
  <si>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</si>
  <si>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</si>
  <si>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</si>
  <si>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</si>
  <si>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</si>
  <si>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</si>
  <si>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</si>
  <si>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</si>
  <si>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</si>
  <si>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</si>
  <si>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</si>
  <si>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</si>
  <si>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</si>
  <si>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</si>
  <si>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</si>
  <si>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</si>
  <si>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</si>
  <si>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</si>
  <si>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</si>
  <si>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</si>
  <si>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</si>
  <si>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</si>
  <si>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</si>
  <si>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</si>
  <si>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</si>
  <si>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</si>
  <si>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</si>
  <si>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</si>
  <si>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</si>
  <si>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</si>
  <si>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</si>
  <si>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</si>
  <si>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</si>
  <si>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</si>
  <si>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</si>
  <si>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</si>
  <si>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</si>
  <si>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</si>
  <si>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</si>
  <si>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</si>
  <si>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</si>
  <si>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</si>
  <si>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</si>
  <si>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</si>
  <si>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</si>
  <si>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</si>
  <si>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</si>
  <si>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</si>
  <si>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</si>
  <si>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</si>
  <si>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</si>
  <si>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</si>
  <si>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</si>
  <si>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</si>
  <si>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</si>
  <si>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</si>
  <si>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</si>
  <si>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</si>
  <si>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</si>
  <si>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</si>
  <si>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</si>
  <si>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</si>
  <si>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</si>
  <si>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</si>
  <si>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</si>
  <si>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</si>
  <si>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</si>
  <si>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</si>
  <si>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</si>
  <si>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</si>
  <si>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</si>
  <si>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</si>
  <si>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</si>
  <si>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</si>
  <si>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</si>
  <si>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</si>
  <si>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</si>
  <si>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</si>
  <si>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</si>
  <si>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</si>
  <si>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</si>
  <si>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</si>
  <si>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</si>
  <si>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</si>
  <si>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</si>
  <si>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</si>
  <si>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</si>
  <si>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</si>
  <si>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</si>
  <si>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</si>
  <si>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</si>
  <si>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</si>
  <si>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</si>
  <si>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</si>
  <si>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</si>
  <si>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</si>
  <si>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</si>
  <si>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</si>
  <si>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</si>
  <si>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</si>
  <si>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</si>
  <si>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</si>
  <si>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</si>
  <si>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</si>
  <si>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</si>
  <si>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</si>
  <si>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</si>
  <si>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</si>
  <si>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</si>
  <si>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</si>
  <si>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</si>
  <si>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</si>
  <si>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</si>
  <si>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</si>
  <si>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</si>
  <si>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</si>
  <si>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</si>
  <si>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</si>
  <si>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</si>
  <si>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</si>
  <si>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</si>
  <si>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</si>
  <si>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</si>
  <si>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</si>
  <si>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</si>
  <si>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</si>
  <si>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</si>
  <si>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</si>
  <si>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</si>
  <si>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</si>
  <si>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</si>
  <si>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</si>
  <si>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</si>
  <si>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</si>
  <si>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</si>
  <si>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</si>
  <si>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</si>
  <si>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</si>
  <si>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</si>
  <si>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</si>
  <si>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</si>
  <si>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</si>
  <si>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</si>
  <si>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</si>
  <si>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</si>
  <si>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</si>
  <si>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</si>
  <si>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</si>
  <si>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</si>
  <si>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</si>
  <si>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</si>
  <si>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</si>
  <si>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</si>
  <si>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</si>
  <si>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</si>
  <si>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</si>
  <si>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</si>
  <si>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</si>
  <si>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</si>
  <si>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</si>
  <si>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</si>
  <si>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</si>
  <si>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</si>
  <si>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</si>
  <si>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</si>
  <si>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</si>
  <si>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</si>
  <si>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</si>
  <si>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</si>
  <si>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</si>
  <si>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</si>
  <si>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</si>
  <si>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</si>
  <si>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</si>
  <si>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</si>
  <si>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</si>
  <si>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</si>
  <si>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</si>
  <si>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</si>
  <si>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</si>
  <si>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</si>
  <si>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</si>
  <si>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</si>
  <si>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</si>
  <si>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</si>
  <si>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</si>
  <si>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</si>
  <si>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</si>
  <si>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</si>
  <si>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</si>
  <si>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</si>
  <si>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</si>
  <si>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</si>
  <si>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</si>
  <si>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</si>
  <si>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</si>
  <si>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</si>
  <si>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</si>
  <si>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</si>
  <si>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</si>
  <si>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</si>
  <si>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</si>
  <si>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</si>
  <si>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</si>
  <si>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</si>
  <si>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</si>
  <si>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</si>
  <si>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</si>
  <si>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</si>
  <si>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</si>
  <si>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</si>
  <si>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</si>
  <si>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</si>
  <si>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</si>
  <si>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</si>
  <si>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</si>
  <si>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</si>
  <si>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</si>
  <si>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</si>
  <si>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</si>
  <si>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</si>
  <si>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</si>
  <si>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</si>
  <si>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</si>
  <si>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</si>
  <si>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</si>
  <si>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</si>
  <si>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</si>
  <si>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</si>
  <si>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</si>
  <si>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</si>
  <si>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</si>
  <si>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</si>
  <si>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</si>
  <si>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</si>
  <si>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</si>
  <si>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</si>
  <si>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</si>
  <si>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</si>
  <si>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</si>
  <si>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</si>
  <si>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</si>
  <si>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</si>
  <si>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</si>
  <si>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</si>
  <si>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</si>
  <si>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</si>
  <si>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</si>
  <si>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</si>
  <si>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</si>
  <si>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</si>
  <si>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</si>
  <si>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</si>
  <si>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</si>
  <si>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</si>
  <si>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</si>
  <si>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</si>
  <si>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</si>
  <si>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</si>
  <si>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</si>
  <si>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</si>
  <si>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</si>
  <si>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</si>
  <si>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</si>
  <si>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</si>
  <si>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</si>
  <si>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</si>
  <si>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</si>
  <si>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</si>
  <si>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</si>
  <si>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</si>
  <si>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</si>
  <si>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</si>
  <si>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</si>
  <si>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</si>
  <si>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</si>
  <si>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</si>
  <si>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</si>
  <si>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</si>
  <si>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</si>
  <si>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</si>
  <si>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</si>
  <si>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</si>
  <si>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</si>
  <si>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</si>
  <si>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</si>
  <si>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</si>
  <si>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</si>
  <si>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</si>
  <si>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</si>
  <si>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</si>
  <si>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</si>
  <si>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</si>
  <si>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</si>
  <si>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</si>
  <si>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</si>
  <si>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</si>
  <si>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</si>
  <si>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</si>
  <si>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</si>
  <si>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</si>
  <si>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</si>
  <si>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</si>
  <si>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</si>
  <si>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</si>
  <si>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</si>
  <si>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</si>
  <si>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</si>
  <si>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</si>
  <si>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</si>
  <si>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</si>
  <si>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</si>
  <si>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</si>
  <si>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</si>
  <si>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</si>
  <si>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</si>
  <si>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</si>
  <si>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</si>
  <si>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</si>
  <si>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</si>
  <si>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</si>
  <si>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</si>
  <si>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</si>
  <si>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</si>
  <si>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</si>
  <si>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</si>
  <si>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</si>
  <si>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</si>
  <si>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</si>
  <si>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</si>
  <si>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</si>
  <si>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</si>
  <si>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</si>
  <si>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</si>
  <si>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</si>
  <si>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</si>
  <si>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</si>
  <si>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</si>
  <si>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</si>
  <si>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</si>
  <si>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</si>
  <si>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</si>
  <si>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</si>
  <si>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</si>
  <si>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</si>
  <si>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</si>
  <si>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</si>
  <si>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</si>
  <si>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</si>
  <si>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</si>
  <si>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</si>
  <si>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</si>
  <si>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</si>
  <si>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</si>
  <si>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</si>
  <si>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</si>
  <si>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</si>
  <si>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</si>
  <si>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</si>
  <si>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</si>
  <si>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</si>
  <si>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</si>
  <si>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</si>
  <si>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</si>
  <si>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</si>
  <si>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</si>
  <si>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</si>
  <si>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</si>
  <si>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</si>
  <si>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</si>
  <si>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</si>
  <si>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</si>
  <si>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</si>
  <si>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</si>
  <si>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</si>
  <si>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</si>
  <si>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</si>
  <si>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</si>
  <si>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</si>
  <si>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</si>
  <si>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</si>
  <si>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</si>
  <si>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</si>
  <si>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</si>
  <si>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</si>
  <si>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</si>
  <si>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</si>
  <si>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</si>
  <si>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</si>
  <si>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</si>
  <si>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</si>
  <si>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</si>
  <si>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</si>
  <si>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</si>
  <si>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</si>
  <si>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</si>
  <si>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</si>
  <si>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</si>
  <si>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</si>
  <si>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</si>
  <si>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</si>
  <si>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</si>
  <si>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</si>
  <si>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</si>
  <si>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</si>
  <si>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</si>
  <si>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</si>
  <si>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</si>
  <si>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</si>
  <si>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</si>
  <si>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</si>
  <si>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</si>
  <si>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</si>
  <si>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</si>
  <si>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</si>
  <si>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</si>
  <si>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</si>
  <si>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</si>
  <si>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</si>
  <si>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</si>
  <si>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</si>
  <si>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</si>
  <si>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</si>
  <si>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</si>
  <si>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</si>
  <si>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</si>
  <si>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</si>
  <si>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</si>
  <si>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</si>
  <si>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</si>
  <si>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</si>
  <si>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</si>
  <si>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</si>
  <si>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</si>
  <si>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</si>
  <si>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</si>
  <si>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</si>
  <si>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</si>
  <si>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</si>
  <si>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</si>
  <si>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</si>
  <si>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</si>
  <si>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</si>
  <si>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</si>
  <si>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</si>
  <si>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</si>
  <si>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</si>
  <si>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</si>
  <si>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</si>
  <si>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</si>
  <si>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</si>
  <si>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</si>
  <si>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</si>
  <si>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</si>
  <si>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</si>
  <si>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</si>
  <si>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</si>
  <si>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</si>
  <si>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</si>
  <si>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</si>
  <si>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</si>
  <si>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</si>
  <si>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</si>
  <si>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</si>
  <si>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</si>
  <si>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</si>
  <si>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</si>
  <si>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</si>
  <si>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</si>
  <si>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</si>
  <si>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</si>
  <si>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</si>
  <si>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</si>
  <si>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</si>
  <si>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</si>
  <si>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</si>
  <si>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</si>
  <si>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</si>
  <si>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</si>
  <si>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</si>
  <si>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</si>
  <si>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</si>
  <si>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</si>
  <si>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</si>
  <si>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</si>
  <si>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</si>
  <si>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</si>
  <si>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</si>
  <si>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</si>
  <si>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</si>
  <si>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</si>
  <si>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</si>
  <si>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</si>
  <si>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</si>
  <si>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</si>
  <si>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</si>
  <si>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</si>
  <si>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</si>
  <si>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</si>
  <si>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</si>
  <si>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</si>
  <si>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</si>
  <si>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</si>
  <si>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</si>
  <si>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</si>
  <si>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</si>
  <si>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</si>
  <si>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</si>
  <si>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</si>
  <si>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</si>
  <si>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</si>
  <si>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</si>
  <si>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</si>
  <si>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</si>
  <si>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</si>
  <si>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</si>
  <si>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</si>
  <si>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</si>
  <si>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</si>
  <si>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</si>
  <si>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</si>
  <si>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</si>
  <si>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</si>
  <si>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</si>
  <si>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</si>
  <si>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</si>
  <si>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</si>
  <si>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</si>
  <si>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</si>
  <si>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</si>
  <si>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</si>
  <si>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</si>
  <si>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</si>
  <si>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</si>
  <si>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</si>
  <si>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</si>
  <si>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</si>
  <si>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</si>
  <si>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</si>
  <si>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</si>
  <si>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</si>
  <si>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</si>
  <si>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</si>
  <si>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</si>
  <si>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</si>
  <si>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</si>
  <si>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</si>
  <si>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</si>
  <si>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</si>
  <si>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</si>
  <si>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</si>
  <si>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</si>
  <si>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</si>
  <si>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</si>
  <si>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</si>
  <si>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</si>
  <si>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</si>
  <si>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</si>
  <si>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</si>
  <si>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</si>
  <si>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</si>
  <si>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</si>
  <si>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</si>
  <si>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</si>
  <si>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</si>
  <si>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</si>
  <si>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</si>
  <si>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</si>
  <si>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</si>
  <si>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</si>
  <si>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</si>
  <si>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</si>
  <si>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</si>
  <si>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</si>
  <si>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</si>
  <si>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</si>
  <si>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</si>
  <si>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</si>
  <si>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</si>
  <si>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</si>
  <si>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</si>
  <si>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</si>
  <si>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</si>
  <si>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</si>
  <si>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</si>
  <si>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</si>
  <si>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</si>
  <si>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</si>
  <si>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</si>
  <si>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</si>
  <si>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</si>
  <si>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</si>
  <si>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</si>
  <si>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</si>
  <si>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</si>
  <si>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</si>
  <si>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</si>
  <si>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</si>
  <si>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</si>
  <si>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</si>
  <si>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</si>
  <si>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</si>
  <si>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</si>
  <si>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</si>
  <si>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</si>
  <si>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</si>
  <si>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</si>
  <si>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</si>
  <si>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</si>
  <si>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</si>
  <si>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</si>
  <si>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</si>
  <si>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</si>
  <si>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</si>
  <si>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</si>
  <si>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</si>
  <si>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</si>
  <si>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</si>
  <si>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</si>
  <si>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</si>
  <si>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</si>
  <si>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</si>
  <si>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</si>
  <si>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</si>
  <si>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</si>
  <si>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</si>
  <si>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</si>
  <si>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</si>
  <si>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</si>
  <si>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</si>
  <si>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</si>
  <si>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</si>
  <si>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</si>
  <si>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</si>
  <si>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</si>
  <si>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</si>
  <si>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</si>
  <si>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</si>
  <si>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</si>
  <si>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</si>
  <si>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</si>
  <si>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</si>
  <si>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</si>
  <si>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</si>
  <si>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</si>
  <si>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</si>
  <si>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</si>
  <si>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</si>
  <si>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</si>
  <si>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</si>
  <si>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</si>
  <si>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</si>
  <si>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</si>
  <si>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</si>
  <si>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</si>
  <si>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</si>
  <si>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</si>
  <si>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</si>
  <si>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</si>
  <si>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</si>
  <si>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</si>
  <si>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</si>
  <si>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</si>
  <si>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</si>
  <si>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</si>
  <si>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</si>
  <si>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</si>
  <si>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</si>
  <si>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</si>
  <si>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</si>
  <si>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</si>
  <si>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</si>
  <si>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</si>
  <si>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</si>
  <si>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</si>
  <si>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</si>
  <si>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</si>
  <si>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</si>
  <si>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</si>
  <si>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</si>
  <si>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</si>
  <si>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</si>
  <si>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</si>
  <si>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</si>
  <si>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</si>
  <si>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</si>
  <si>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</si>
  <si>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</si>
  <si>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</si>
  <si>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</si>
  <si>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</si>
  <si>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</si>
  <si>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</si>
  <si>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</si>
  <si>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</si>
  <si>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</si>
  <si>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</si>
  <si>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</si>
  <si>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</si>
  <si>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</si>
  <si>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</si>
  <si>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</si>
  <si>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</si>
  <si>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</si>
  <si>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</si>
  <si>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</si>
  <si>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</si>
  <si>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</si>
  <si>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</si>
  <si>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</si>
  <si>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</si>
  <si>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</si>
  <si>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</si>
  <si>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</si>
  <si>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</si>
  <si>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</si>
  <si>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</si>
  <si>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</si>
  <si>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</si>
  <si>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</si>
  <si>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</si>
  <si>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</si>
  <si>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</si>
  <si>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</si>
  <si>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</si>
  <si>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</si>
  <si>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</si>
  <si>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</si>
  <si>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</si>
  <si>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</si>
  <si>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</si>
  <si>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</si>
  <si>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</si>
  <si>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</si>
  <si>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</si>
  <si>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</si>
  <si>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</si>
  <si>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</si>
  <si>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</si>
  <si>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</si>
  <si>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</si>
  <si>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</si>
  <si>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</si>
  <si>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</si>
  <si>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</si>
  <si>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</si>
  <si>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</si>
  <si>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</si>
  <si>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</si>
  <si>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</si>
  <si>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</si>
  <si>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</si>
  <si>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</si>
  <si>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</si>
  <si>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</si>
  <si>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</si>
  <si>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</si>
  <si>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</si>
  <si>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</si>
  <si>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</si>
  <si>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</si>
  <si>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</si>
  <si>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</si>
  <si>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</si>
  <si>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</si>
  <si>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</si>
  <si>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</si>
  <si>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</si>
  <si>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</si>
  <si>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</si>
  <si>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</si>
  <si>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</si>
  <si>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</si>
  <si>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</si>
  <si>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</si>
  <si>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</si>
  <si>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</si>
  <si>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</si>
  <si>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</si>
  <si>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</si>
  <si>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</si>
  <si>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</si>
  <si>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</si>
  <si>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</si>
  <si>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</si>
  <si>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</si>
  <si>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</si>
  <si>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</si>
  <si>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</si>
  <si>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</si>
  <si>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</si>
  <si>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</si>
  <si>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</si>
  <si>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</si>
  <si>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</si>
  <si>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</si>
  <si>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</si>
  <si>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</si>
  <si>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</si>
  <si>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</si>
  <si>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</si>
  <si>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</si>
  <si>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</si>
  <si>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</si>
  <si>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</si>
  <si>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</si>
  <si>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</si>
  <si>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</si>
  <si>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</si>
  <si>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</si>
  <si>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</si>
  <si>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</si>
  <si>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</si>
  <si>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</si>
  <si>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</si>
  <si>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</si>
  <si>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</si>
  <si>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</si>
  <si>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</si>
  <si>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</si>
  <si>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</si>
  <si>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</si>
  <si>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</si>
  <si>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</si>
  <si>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</si>
  <si>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</si>
  <si>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</si>
  <si>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</si>
  <si>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</si>
  <si>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</si>
  <si>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</si>
  <si>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</si>
  <si>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</si>
  <si>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</si>
  <si>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</si>
  <si>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</si>
  <si>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</si>
  <si>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</si>
  <si>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</si>
  <si>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</si>
  <si>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</si>
  <si>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</si>
  <si>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</si>
  <si>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</si>
  <si>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</si>
  <si>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</si>
  <si>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</si>
  <si>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</si>
  <si>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</si>
  <si>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</si>
  <si>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</si>
  <si>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</si>
  <si>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</si>
  <si>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</si>
  <si>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</si>
  <si>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</si>
  <si>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</si>
  <si>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</si>
  <si>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</si>
  <si>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</si>
  <si>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</si>
  <si>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</si>
  <si>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</si>
  <si>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</si>
  <si>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</si>
  <si>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</si>
  <si>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</si>
  <si>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</si>
  <si>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</si>
  <si>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</si>
  <si>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</si>
  <si>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</si>
  <si>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</si>
  <si>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</si>
  <si>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</si>
  <si>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</si>
  <si>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</si>
  <si>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</si>
  <si>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</si>
  <si>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</si>
  <si>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</si>
  <si>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</si>
  <si>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</si>
  <si>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</si>
  <si>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</si>
  <si>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</si>
  <si>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</si>
  <si>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</si>
  <si>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</si>
  <si>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</si>
  <si>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</si>
  <si>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</si>
  <si>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</si>
  <si>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</si>
  <si>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</si>
  <si>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</si>
  <si>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</si>
  <si>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</si>
  <si>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</si>
  <si>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</si>
  <si>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</si>
  <si>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</si>
  <si>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</si>
  <si>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</si>
  <si>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</si>
  <si>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</si>
  <si>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</si>
  <si>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</si>
  <si>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</si>
  <si>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</si>
  <si>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</si>
  <si>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</si>
  <si>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</si>
  <si>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</si>
  <si>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</si>
  <si>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</si>
  <si>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</si>
  <si>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</si>
  <si>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</si>
  <si>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</si>
  <si>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</si>
  <si>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</si>
  <si>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</si>
  <si>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</si>
  <si>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</si>
  <si>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</si>
  <si>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</si>
  <si>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</si>
  <si>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</si>
  <si>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</si>
  <si>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</si>
  <si>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</si>
  <si>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</si>
  <si>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</si>
  <si>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</si>
  <si>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</si>
  <si>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</si>
  <si>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</si>
  <si>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</si>
  <si>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</si>
  <si>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</si>
  <si>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</si>
  <si>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</si>
  <si>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</si>
  <si>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</si>
  <si>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</si>
  <si>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</si>
  <si>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</si>
  <si>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</si>
  <si>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</si>
  <si>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</si>
  <si>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</si>
  <si>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</si>
  <si>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</si>
  <si>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</si>
  <si>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</si>
  <si>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</si>
  <si>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</si>
  <si>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</si>
  <si>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</si>
  <si>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</si>
  <si>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</si>
  <si>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</si>
  <si>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</si>
  <si>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</si>
  <si>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</si>
  <si>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</si>
  <si>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</si>
  <si>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</si>
  <si>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</si>
  <si>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</si>
  <si>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</si>
  <si>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</si>
  <si>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</si>
  <si>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</si>
  <si>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</si>
  <si>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</si>
  <si>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</si>
  <si>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</si>
  <si>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</si>
  <si>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</si>
  <si>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</si>
  <si>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</si>
  <si>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</si>
  <si>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</si>
  <si>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</si>
  <si>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</si>
  <si>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</si>
  <si>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</si>
  <si>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</si>
  <si>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</si>
  <si>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</si>
  <si>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</si>
  <si>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</si>
  <si>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</si>
  <si>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</si>
  <si>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</si>
  <si>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</si>
  <si>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</si>
  <si>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</si>
  <si>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</si>
  <si>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</si>
  <si>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</si>
  <si>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</si>
  <si>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</si>
  <si>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</si>
  <si>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</si>
  <si>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</si>
  <si>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</si>
  <si>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</si>
  <si>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</si>
  <si>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</si>
  <si>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</si>
  <si>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</si>
  <si>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</si>
  <si>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</si>
  <si>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</si>
  <si>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</si>
  <si>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</si>
  <si>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</si>
  <si>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</si>
  <si>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</si>
  <si>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</si>
  <si>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</si>
  <si>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</si>
  <si>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</si>
  <si>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</si>
  <si>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</si>
  <si>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</si>
  <si>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</si>
  <si>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</si>
  <si>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</si>
  <si>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</si>
  <si>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</si>
  <si>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</si>
  <si>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</si>
  <si>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</si>
  <si>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</si>
  <si>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</si>
  <si>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</si>
  <si>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</si>
  <si>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</si>
  <si>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</si>
  <si>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</si>
  <si>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</si>
  <si>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</si>
  <si>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</si>
  <si>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</si>
  <si>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</si>
  <si>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</si>
  <si>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</si>
  <si>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</si>
  <si>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</si>
  <si>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</si>
  <si>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</si>
  <si>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</si>
  <si>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</si>
  <si>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</si>
  <si>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</si>
  <si>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</si>
  <si>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</si>
  <si>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</si>
  <si>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</si>
  <si>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</si>
  <si>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</si>
  <si>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</si>
  <si>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</si>
  <si>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</si>
  <si>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</si>
  <si>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</si>
  <si>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</si>
  <si>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</si>
  <si>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</si>
  <si>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</si>
  <si>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</si>
  <si>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</si>
  <si>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</si>
  <si>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</si>
  <si>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</si>
  <si>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</si>
  <si>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</si>
  <si>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</si>
  <si>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</si>
  <si>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</si>
  <si>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</si>
  <si>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</si>
  <si>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</si>
  <si>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</si>
  <si>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</si>
  <si>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</si>
  <si>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</si>
  <si>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</si>
  <si>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</si>
  <si>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</si>
  <si>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</si>
  <si>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</si>
  <si>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</si>
  <si>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</si>
  <si>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</si>
  <si>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</si>
  <si>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</si>
  <si>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</si>
  <si>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</si>
  <si>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</si>
  <si>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</si>
  <si>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</si>
  <si>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</si>
  <si>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</si>
  <si>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</si>
  <si>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</si>
  <si>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</si>
  <si>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</si>
  <si>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</si>
  <si>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</si>
  <si>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</si>
  <si>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</si>
  <si>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</si>
  <si>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</si>
  <si>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</si>
  <si>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</si>
  <si>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</si>
  <si>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</si>
  <si>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</si>
  <si>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</si>
  <si>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</si>
  <si>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</si>
  <si>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</si>
  <si>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</si>
  <si>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</si>
  <si>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</si>
  <si>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</si>
  <si>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</si>
  <si>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</si>
  <si>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</si>
  <si>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</si>
  <si>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</si>
  <si>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</si>
  <si>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</si>
  <si>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</si>
  <si>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</si>
  <si>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</si>
  <si>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</si>
  <si>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</si>
  <si>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</si>
  <si>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</si>
  <si>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</si>
  <si>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</si>
  <si>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</si>
  <si>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</si>
  <si>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</si>
  <si>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</si>
  <si>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</si>
  <si>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</si>
  <si>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</si>
  <si>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</si>
  <si>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</si>
  <si>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</si>
  <si>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</si>
  <si>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</si>
  <si>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</si>
  <si>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</si>
  <si>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</si>
  <si>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</si>
  <si>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</si>
  <si>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</si>
  <si>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</si>
  <si>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</si>
  <si>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</si>
  <si>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</si>
  <si>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</si>
  <si>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</si>
  <si>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</si>
  <si>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</si>
  <si>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</si>
  <si>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</si>
  <si>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</si>
  <si>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</si>
  <si>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</si>
  <si>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</si>
  <si>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</si>
  <si>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</si>
  <si>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</si>
  <si>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</si>
  <si>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</si>
  <si>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</si>
  <si>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</si>
  <si>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</si>
  <si>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</si>
  <si>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</si>
  <si>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</si>
  <si>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</si>
  <si>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</si>
  <si>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</si>
  <si>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</si>
  <si>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</si>
  <si>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</si>
  <si>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</si>
  <si>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</si>
  <si>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</si>
  <si>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</si>
  <si>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</si>
  <si>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</si>
  <si>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</si>
  <si>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</si>
  <si>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</si>
  <si>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</si>
  <si>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</si>
  <si>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</si>
  <si>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</si>
  <si>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</si>
  <si>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</si>
  <si>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</si>
  <si>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</si>
  <si>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</si>
  <si>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</si>
  <si>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</si>
  <si>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</si>
  <si>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</si>
  <si>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</si>
  <si>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</si>
  <si>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</si>
  <si>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</si>
  <si>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</si>
  <si>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</si>
  <si>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</si>
  <si>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</si>
  <si>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</si>
  <si>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</si>
  <si>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</si>
  <si>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</si>
  <si>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</si>
  <si>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</si>
  <si>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</si>
  <si>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</si>
  <si>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</si>
  <si>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</si>
  <si>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</si>
  <si>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</si>
  <si>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</si>
  <si>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</si>
  <si>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</si>
  <si>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</si>
  <si>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</si>
  <si>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</si>
  <si>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</si>
  <si>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</si>
  <si>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</si>
  <si>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</si>
  <si>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</si>
  <si>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</si>
  <si>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</si>
  <si>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</si>
  <si>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</si>
  <si>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</si>
  <si>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</si>
  <si>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</si>
  <si>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</si>
  <si>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</si>
  <si>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</si>
  <si>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</si>
  <si>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</si>
  <si>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</si>
  <si>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</si>
  <si>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</si>
  <si>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</si>
  <si>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</si>
  <si>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</si>
  <si>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</si>
  <si>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</si>
  <si>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</si>
  <si>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</si>
  <si>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</si>
  <si>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</si>
  <si>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</si>
  <si>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</si>
  <si>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</si>
  <si>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</si>
  <si>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</si>
  <si>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</si>
  <si>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</si>
  <si>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</si>
  <si>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</si>
  <si>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</si>
  <si>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</si>
  <si>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</si>
  <si>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</si>
  <si>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</si>
  <si>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</si>
  <si>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</si>
  <si>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</si>
  <si>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</si>
  <si>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</si>
  <si>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</si>
  <si>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</si>
  <si>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</si>
  <si>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</si>
  <si>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</si>
  <si>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</si>
  <si>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</si>
  <si>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</si>
  <si>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</si>
  <si>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</si>
  <si>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</si>
  <si>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</si>
  <si>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</si>
  <si>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</si>
  <si>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</si>
  <si>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</si>
  <si>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</si>
  <si>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</si>
  <si>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</si>
  <si>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</si>
  <si>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</si>
  <si>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</si>
  <si>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</si>
  <si>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</si>
  <si>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</si>
  <si>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</si>
  <si>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</si>
  <si>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</si>
  <si>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</si>
  <si>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</si>
  <si>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</si>
  <si>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</si>
  <si>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</si>
  <si>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</si>
  <si>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</si>
  <si>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</si>
  <si>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</si>
  <si>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</si>
  <si>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</si>
  <si>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</si>
  <si>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</si>
  <si>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</si>
  <si>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</si>
  <si>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</si>
  <si>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</si>
  <si>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</si>
  <si>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</si>
  <si>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</si>
  <si>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</si>
  <si>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</si>
  <si>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</si>
  <si>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</si>
  <si>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</si>
  <si>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</si>
  <si>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</si>
  <si>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</si>
  <si>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</si>
  <si>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</si>
  <si>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</si>
  <si>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</si>
  <si>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</si>
  <si>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</si>
  <si>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</si>
  <si>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</si>
  <si>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</si>
  <si>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</si>
  <si>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</si>
  <si>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</si>
  <si>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</si>
  <si>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</si>
  <si>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</si>
  <si>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</si>
  <si>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</si>
  <si>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</si>
  <si>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</si>
  <si>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</si>
  <si>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</si>
  <si>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</si>
  <si>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</si>
  <si>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</si>
  <si>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</si>
  <si>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</si>
  <si>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</si>
  <si>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</si>
  <si>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</si>
  <si>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</si>
  <si>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</si>
  <si>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</si>
  <si>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</si>
  <si>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</si>
  <si>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</si>
  <si>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</si>
  <si>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</si>
  <si>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</si>
  <si>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</si>
  <si>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</si>
  <si>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</si>
  <si>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</si>
  <si>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</si>
  <si>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</si>
  <si>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</si>
  <si>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</si>
  <si>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</si>
  <si>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</si>
  <si>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</si>
  <si>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</si>
  <si>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</si>
  <si>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</si>
  <si>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</si>
  <si>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</si>
  <si>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</si>
  <si>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</si>
  <si>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</si>
  <si>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</si>
  <si>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</si>
  <si>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</si>
  <si>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</si>
  <si>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</si>
  <si>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</si>
  <si>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</si>
  <si>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</si>
  <si>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</si>
  <si>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</si>
  <si>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</si>
  <si>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</si>
  <si>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</si>
  <si>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</si>
  <si>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</si>
  <si>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</si>
  <si>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</si>
  <si>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</si>
  <si>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</si>
  <si>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</si>
  <si>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</si>
  <si>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</si>
  <si>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</si>
  <si>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</si>
  <si>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</si>
  <si>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</si>
  <si>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</si>
  <si>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</si>
  <si>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</si>
  <si>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</si>
  <si>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</si>
  <si>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</si>
  <si>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</si>
  <si>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</si>
  <si>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</si>
  <si>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</si>
  <si>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</si>
  <si>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</si>
  <si>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</si>
  <si>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</si>
  <si>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</si>
  <si>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</si>
  <si>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</si>
  <si>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</si>
  <si>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</si>
  <si>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</si>
  <si>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</si>
  <si>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</si>
  <si>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</si>
  <si>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</si>
  <si>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</si>
  <si>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</si>
  <si>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</si>
  <si>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</si>
  <si>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</si>
  <si>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</si>
  <si>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</si>
  <si>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</si>
  <si>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</si>
  <si>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</si>
  <si>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</si>
  <si>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</si>
  <si>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</si>
  <si>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</si>
  <si>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</si>
  <si>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</si>
  <si>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</si>
  <si>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</si>
  <si>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</si>
  <si>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</si>
  <si>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</si>
  <si>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</si>
  <si>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</si>
  <si>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</si>
  <si>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</si>
  <si>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</si>
  <si>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</si>
  <si>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</si>
  <si>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</si>
  <si>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</si>
  <si>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</si>
  <si>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</si>
  <si>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</si>
  <si>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</si>
  <si>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</si>
  <si>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</si>
  <si>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</si>
  <si>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</si>
  <si>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</si>
  <si>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</si>
  <si>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</si>
  <si>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</si>
  <si>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</si>
  <si>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</si>
  <si>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</si>
  <si>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</si>
  <si>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</si>
  <si>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</si>
  <si>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</si>
  <si>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</si>
  <si>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</si>
  <si>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</si>
  <si>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</si>
  <si>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</si>
  <si>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</si>
  <si>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</si>
  <si>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</si>
  <si>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</si>
  <si>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</si>
  <si>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</si>
  <si>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</si>
  <si>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</si>
  <si>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</si>
  <si>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</si>
  <si>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</si>
  <si>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</si>
  <si>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</si>
  <si>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</si>
  <si>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</si>
  <si>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</si>
  <si>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</si>
  <si>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</si>
  <si>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</si>
  <si>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</si>
  <si>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</si>
  <si>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</si>
  <si>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</si>
  <si>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</si>
  <si>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</si>
  <si>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</si>
  <si>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</si>
  <si>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</si>
  <si>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</si>
  <si>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</si>
  <si>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</si>
  <si>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</si>
  <si>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</si>
  <si>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</si>
  <si>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</si>
  <si>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</si>
  <si>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</si>
  <si>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</si>
  <si>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</si>
  <si>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</si>
  <si>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</si>
  <si>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</si>
  <si>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</si>
  <si>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</si>
  <si>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</si>
  <si>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</si>
  <si>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</si>
  <si>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</si>
  <si>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</si>
  <si>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</si>
  <si>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</si>
  <si>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</si>
  <si>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</si>
  <si>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</si>
  <si>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</si>
  <si>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</si>
  <si>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</si>
  <si>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</si>
  <si>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</si>
  <si>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</si>
  <si>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</si>
  <si>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</si>
  <si>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</si>
  <si>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</si>
  <si>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</si>
  <si>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</si>
  <si>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</si>
  <si>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</si>
  <si>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</si>
  <si>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</si>
  <si>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</si>
  <si>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</si>
  <si>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</si>
  <si>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</si>
  <si>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</si>
  <si>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</si>
  <si>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</si>
  <si>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</si>
  <si>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</si>
  <si>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</si>
  <si>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</si>
  <si>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</si>
  <si>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</si>
  <si>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</si>
  <si>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</si>
  <si>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</si>
  <si>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</si>
  <si>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</si>
  <si>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</si>
  <si>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</si>
  <si>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</si>
  <si>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</si>
  <si>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</si>
  <si>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</si>
  <si>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</si>
  <si>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</si>
  <si>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</si>
  <si>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</si>
  <si>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</si>
  <si>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</si>
  <si>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</si>
  <si>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</si>
  <si>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</si>
  <si>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</si>
  <si>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</si>
  <si>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</si>
  <si>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</si>
  <si>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</si>
  <si>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</si>
  <si>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</si>
  <si>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</si>
  <si>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</si>
  <si>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</si>
  <si>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</si>
  <si>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</si>
  <si>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</si>
  <si>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</si>
  <si>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</si>
  <si>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</si>
  <si>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</si>
  <si>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</si>
  <si>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</si>
  <si>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</si>
  <si>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</si>
  <si>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</si>
  <si>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</si>
  <si>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</si>
  <si>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</si>
  <si>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</si>
  <si>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</si>
  <si>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</si>
  <si>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</si>
  <si>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</si>
  <si>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</si>
  <si>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</si>
  <si>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</si>
  <si>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</si>
  <si>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</si>
  <si>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</si>
  <si>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</si>
  <si>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</si>
  <si>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</si>
  <si>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</si>
  <si>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</si>
  <si>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</si>
  <si>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</si>
  <si>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</si>
  <si>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</si>
  <si>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</si>
  <si>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</si>
  <si>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</si>
  <si>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</si>
  <si>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</si>
  <si>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</si>
  <si>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</si>
  <si>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</si>
  <si>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</si>
  <si>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</si>
  <si>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</si>
  <si>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</si>
  <si>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</si>
  <si>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</si>
  <si>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</si>
  <si>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</si>
  <si>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</si>
  <si>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</si>
  <si>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</si>
  <si>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</si>
  <si>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</si>
  <si>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</si>
  <si>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</si>
  <si>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</si>
  <si>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</si>
  <si>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</si>
  <si>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</si>
  <si>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</si>
  <si>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</si>
  <si>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</si>
  <si>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</si>
  <si>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</si>
  <si>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</si>
  <si>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</si>
  <si>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</si>
  <si>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</si>
  <si>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</si>
  <si>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</si>
  <si>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</si>
  <si>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</si>
  <si>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</si>
  <si>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</si>
  <si>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</si>
  <si>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</si>
  <si>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</si>
  <si>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</si>
  <si>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</si>
  <si>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</si>
  <si>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</si>
  <si>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</si>
  <si>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</si>
  <si>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</si>
  <si>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</si>
  <si>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</si>
  <si>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</si>
  <si>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</si>
  <si>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</si>
  <si>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</si>
  <si>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</si>
  <si>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</si>
  <si>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</si>
  <si>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</si>
  <si>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</si>
  <si>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</si>
  <si>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</si>
  <si>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</si>
  <si>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</si>
  <si>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</si>
  <si>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</si>
  <si>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</si>
  <si>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</si>
  <si>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</si>
  <si>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</si>
  <si>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</si>
  <si>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</si>
  <si>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</si>
  <si>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</si>
  <si>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</si>
  <si>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</si>
  <si>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</si>
  <si>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</si>
  <si>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</si>
  <si>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</si>
  <si>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</si>
  <si>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</si>
  <si>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</si>
  <si>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</si>
  <si>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</si>
  <si>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</si>
  <si>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</si>
  <si>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</si>
  <si>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</si>
  <si>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</si>
  <si>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</si>
  <si>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</si>
  <si>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</si>
  <si>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</si>
  <si>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</si>
  <si>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</si>
  <si>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</si>
  <si>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</si>
  <si>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</si>
  <si>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</si>
  <si>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</si>
  <si>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</si>
  <si>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</si>
  <si>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</si>
  <si>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</si>
  <si>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</si>
  <si>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</si>
  <si>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</si>
  <si>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</si>
  <si>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</si>
  <si>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</si>
  <si>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</si>
  <si>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</si>
  <si>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</si>
  <si>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</si>
  <si>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</si>
  <si>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</si>
  <si>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</si>
  <si>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</si>
  <si>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</si>
  <si>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</si>
  <si>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</si>
  <si>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</si>
  <si>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</si>
  <si>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</si>
  <si>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</si>
  <si>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</si>
  <si>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</si>
  <si>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</si>
  <si>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</si>
  <si>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</si>
  <si>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</si>
  <si>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</si>
  <si>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</si>
  <si>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</si>
  <si>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</si>
  <si>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</si>
  <si>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</si>
  <si>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</si>
  <si>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</si>
  <si>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</si>
  <si>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</si>
  <si>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</si>
  <si>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</si>
  <si>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</si>
  <si>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</si>
  <si>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</si>
  <si>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</si>
  <si>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</si>
  <si>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</si>
  <si>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</si>
  <si>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</si>
  <si>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</si>
  <si>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</si>
  <si>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</si>
  <si>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</si>
  <si>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</si>
  <si>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</si>
  <si>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</si>
  <si>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</si>
  <si>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</si>
  <si>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</si>
  <si>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</si>
  <si>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</si>
  <si>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</si>
  <si>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</si>
  <si>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</si>
  <si>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</si>
  <si>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</si>
  <si>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</si>
  <si>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</si>
  <si>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</si>
  <si>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</si>
  <si>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</si>
  <si>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</si>
  <si>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</si>
  <si>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</si>
  <si>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</si>
  <si>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</si>
  <si>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</si>
  <si>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</si>
  <si>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</si>
  <si>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</si>
  <si>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</si>
  <si>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</si>
  <si>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</si>
  <si>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</si>
  <si>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</si>
  <si>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</si>
  <si>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</si>
  <si>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</si>
  <si>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</si>
  <si>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</si>
  <si>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</si>
  <si>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</si>
  <si>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</si>
  <si>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</si>
  <si>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</si>
  <si>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</si>
  <si>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</si>
  <si>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</si>
  <si>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</si>
  <si>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</si>
  <si>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</si>
  <si>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</si>
  <si>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</si>
  <si>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</si>
  <si>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</si>
  <si>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</si>
  <si>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</si>
  <si>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</si>
  <si>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</si>
  <si>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</si>
  <si>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</si>
  <si>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</si>
  <si>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</si>
  <si>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</si>
  <si>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</si>
  <si>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</si>
  <si>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</si>
  <si>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</si>
  <si>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</si>
  <si>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</si>
  <si>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</si>
  <si>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</si>
  <si>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</si>
  <si>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</si>
  <si>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</si>
  <si>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</si>
  <si>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</si>
  <si>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</si>
  <si>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</si>
  <si>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</si>
  <si>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</si>
  <si>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</si>
  <si>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</si>
  <si>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</si>
  <si>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</si>
  <si>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</si>
  <si>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</si>
  <si>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</si>
  <si>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</si>
  <si>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</si>
  <si>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</si>
  <si>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</si>
  <si>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</si>
  <si>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</si>
  <si>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</si>
  <si>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</si>
  <si>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</si>
  <si>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</si>
  <si>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</si>
  <si>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</si>
  <si>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</si>
  <si>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</si>
  <si>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</si>
  <si>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</si>
  <si>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</si>
  <si>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</si>
  <si>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</si>
  <si>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</si>
  <si>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</si>
  <si>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</si>
  <si>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</si>
  <si>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</si>
  <si>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</si>
  <si>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</si>
  <si>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</si>
  <si>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</si>
  <si>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</si>
  <si>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</si>
  <si>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</si>
  <si>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</si>
  <si>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</si>
  <si>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</si>
  <si>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</si>
  <si>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</si>
  <si>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</si>
  <si>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</si>
  <si>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</si>
  <si>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</si>
  <si>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</si>
  <si>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</si>
  <si>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</si>
  <si>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</si>
  <si>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</si>
  <si>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</si>
  <si>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</si>
  <si>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</si>
  <si>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</si>
  <si>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</si>
  <si>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</si>
  <si>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</si>
  <si>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</si>
  <si>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</si>
  <si>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</si>
  <si>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</si>
  <si>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</si>
  <si>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</si>
  <si>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</si>
  <si>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</si>
  <si>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</si>
  <si>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</si>
  <si>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</si>
  <si>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</si>
  <si>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</si>
  <si>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</si>
  <si>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</si>
  <si>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</si>
  <si>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</si>
  <si>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</si>
  <si>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</si>
  <si>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</si>
  <si>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</si>
  <si>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</si>
  <si>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</si>
  <si>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</si>
  <si>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</si>
  <si>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</si>
  <si>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</si>
  <si>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</si>
  <si>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</si>
  <si>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</si>
  <si>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</si>
  <si>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</si>
  <si>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</si>
  <si>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</si>
  <si>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</si>
  <si>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</si>
  <si>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</si>
  <si>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</si>
  <si>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</si>
  <si>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</si>
  <si>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</si>
  <si>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</si>
  <si>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</si>
  <si>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</si>
  <si>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</si>
  <si>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</si>
  <si>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</si>
  <si>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</si>
  <si>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</si>
  <si>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</si>
  <si>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</si>
  <si>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</si>
  <si>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</si>
  <si>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</si>
  <si>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</si>
  <si>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</si>
  <si>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</si>
  <si>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</si>
  <si>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</si>
  <si>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</si>
  <si>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</si>
  <si>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</si>
  <si>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</si>
  <si>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</si>
  <si>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</si>
  <si>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</si>
  <si>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</si>
  <si>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</si>
  <si>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</si>
  <si>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</si>
  <si>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</si>
  <si>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</si>
  <si>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</si>
  <si>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</si>
  <si>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</si>
  <si>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</si>
  <si>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</si>
  <si>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</si>
  <si>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</si>
  <si>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</si>
  <si>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</si>
  <si>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</si>
  <si>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</si>
  <si>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</si>
  <si>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</si>
  <si>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</si>
  <si>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</si>
  <si>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</si>
  <si>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</si>
  <si>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</si>
  <si>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</si>
  <si>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</si>
  <si>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</si>
  <si>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</si>
  <si>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</si>
  <si>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</si>
  <si>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</si>
  <si>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</si>
  <si>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</si>
  <si>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</si>
  <si>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</si>
  <si>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</si>
  <si>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</si>
  <si>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</si>
  <si>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</si>
  <si>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</si>
  <si>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</si>
  <si>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</si>
  <si>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</si>
  <si>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</si>
  <si>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</si>
  <si>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</si>
  <si>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</si>
  <si>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</si>
  <si>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</si>
  <si>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</si>
  <si>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</si>
  <si>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</si>
  <si>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</si>
  <si>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</si>
  <si>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</si>
  <si>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</si>
  <si>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</si>
  <si>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</si>
  <si>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</si>
  <si>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</si>
  <si>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</si>
  <si>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</si>
  <si>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</si>
  <si>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</si>
  <si>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</si>
  <si>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</si>
  <si>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</si>
  <si>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</si>
  <si>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</si>
  <si>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</si>
  <si>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</si>
  <si>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</si>
  <si>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</si>
  <si>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</si>
  <si>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</si>
  <si>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</si>
  <si>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</si>
  <si>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</si>
  <si>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</si>
  <si>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</si>
  <si>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</si>
  <si>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</si>
  <si>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</si>
  <si>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</si>
  <si>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</si>
  <si>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</si>
  <si>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</si>
  <si>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</si>
  <si>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</si>
  <si>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</si>
  <si>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</si>
  <si>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</si>
  <si>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</si>
  <si>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</si>
  <si>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</si>
  <si>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</si>
  <si>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</si>
  <si>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</si>
  <si>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</si>
  <si>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</si>
  <si>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</si>
  <si>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</si>
  <si>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</si>
  <si>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</si>
  <si>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</si>
  <si>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</si>
  <si>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</si>
  <si>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</si>
  <si>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</si>
  <si>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</si>
  <si>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</si>
  <si>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</si>
  <si>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</si>
  <si>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</si>
  <si>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</si>
  <si>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</si>
  <si>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</si>
  <si>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</si>
  <si>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</si>
  <si>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</si>
  <si>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</si>
  <si>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</si>
  <si>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</si>
  <si>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</si>
  <si>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</si>
  <si>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</si>
  <si>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</si>
  <si>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</si>
  <si>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</si>
  <si>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</si>
  <si>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</si>
  <si>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</si>
  <si>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</si>
  <si>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</si>
  <si>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</si>
  <si>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</si>
  <si>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</si>
  <si>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</si>
  <si>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</si>
  <si>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</si>
  <si>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</si>
  <si>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</si>
  <si>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</si>
  <si>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</si>
  <si>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</si>
  <si>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</si>
  <si>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</si>
  <si>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</si>
  <si>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</si>
  <si>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</si>
  <si>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</si>
  <si>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</si>
  <si>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</si>
  <si>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</si>
  <si>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</si>
  <si>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</si>
  <si>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</si>
  <si>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</si>
  <si>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</si>
  <si>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</si>
  <si>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</si>
  <si>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</si>
  <si>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</si>
  <si>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</si>
  <si>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</si>
  <si>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</si>
  <si>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</si>
  <si>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</si>
  <si>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</si>
  <si>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</si>
  <si>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</si>
  <si>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</si>
  <si>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</si>
  <si>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</si>
  <si>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</si>
  <si>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</si>
  <si>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</si>
  <si>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</si>
  <si>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</si>
  <si>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</si>
  <si>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</si>
  <si>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</si>
  <si>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</si>
  <si>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</si>
  <si>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</si>
  <si>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</si>
  <si>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</si>
  <si>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</si>
  <si>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</si>
  <si>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</si>
  <si>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</si>
  <si>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</si>
  <si>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</si>
  <si>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</si>
  <si>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</si>
  <si>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</si>
  <si>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</si>
  <si>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</si>
  <si>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</si>
  <si>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</si>
  <si>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</si>
  <si>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</si>
  <si>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</si>
  <si>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</si>
  <si>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</si>
  <si>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</si>
  <si>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</si>
  <si>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</si>
  <si>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</si>
  <si>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</si>
  <si>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</si>
  <si>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</si>
  <si>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</si>
  <si>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</si>
  <si>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</si>
  <si>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</si>
  <si>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</si>
  <si>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</si>
  <si>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</si>
  <si>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</si>
  <si>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</si>
  <si>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</si>
  <si>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</si>
  <si>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</si>
  <si>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</si>
  <si>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</si>
  <si>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</si>
  <si>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</si>
  <si>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</si>
  <si>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</si>
  <si>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</si>
  <si>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</si>
  <si>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</si>
  <si>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</si>
  <si>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</si>
  <si>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</si>
  <si>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</si>
  <si>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</si>
  <si>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</si>
  <si>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</si>
  <si>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</si>
  <si>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</si>
  <si>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</si>
  <si>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</si>
  <si>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</si>
  <si>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</si>
  <si>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</si>
  <si>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</si>
  <si>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</si>
  <si>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</si>
  <si>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</si>
  <si>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</si>
  <si>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</si>
  <si>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</si>
  <si>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</si>
  <si>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</si>
  <si>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</si>
  <si>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</si>
  <si>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</si>
  <si>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</si>
  <si>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</si>
  <si>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</si>
  <si>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</si>
  <si>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</si>
  <si>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</si>
  <si>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</si>
  <si>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</si>
  <si>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</si>
  <si>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</si>
  <si>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</si>
  <si>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</si>
  <si>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</si>
  <si>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</si>
  <si>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</si>
  <si>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</si>
  <si>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</si>
  <si>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</si>
  <si>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</si>
  <si>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</si>
  <si>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</si>
  <si>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</si>
  <si>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</si>
  <si>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</si>
  <si>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</si>
  <si>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</si>
  <si>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</si>
  <si>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</si>
  <si>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</si>
  <si>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</si>
  <si>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</si>
  <si>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</si>
  <si>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</si>
  <si>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</si>
  <si>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</si>
  <si>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</si>
  <si>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</si>
  <si>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</si>
  <si>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</si>
  <si>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</si>
  <si>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</si>
  <si>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</si>
  <si>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</si>
  <si>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</si>
  <si>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</si>
  <si>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</si>
  <si>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</si>
  <si>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</si>
  <si>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</si>
  <si>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</si>
  <si>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</si>
  <si>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</si>
  <si>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</si>
  <si>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</si>
  <si>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</si>
  <si>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</si>
  <si>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</si>
  <si>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</si>
  <si>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</si>
  <si>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</si>
  <si>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</si>
  <si>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</si>
  <si>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</si>
  <si>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</si>
  <si>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</si>
  <si>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</si>
  <si>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</si>
  <si>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</si>
  <si>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</si>
  <si>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</si>
  <si>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</si>
  <si>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</si>
  <si>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</si>
  <si>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</si>
  <si>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</si>
  <si>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</si>
  <si>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</si>
  <si>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</si>
  <si>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</si>
  <si>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</si>
  <si>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</si>
  <si>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</si>
  <si>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</si>
  <si>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</si>
  <si>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</si>
  <si>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</si>
  <si>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</si>
  <si>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</si>
  <si>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</si>
  <si>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</si>
  <si>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</si>
  <si>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</si>
  <si>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</si>
  <si>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</si>
  <si>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</si>
  <si>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</si>
  <si>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</si>
  <si>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</si>
  <si>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</si>
  <si>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</si>
  <si>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</si>
  <si>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</si>
  <si>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</si>
  <si>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</si>
  <si>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</si>
  <si>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</si>
  <si>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</si>
  <si>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</si>
  <si>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</si>
  <si>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</si>
  <si>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</si>
  <si>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</si>
  <si>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</si>
  <si>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</si>
  <si>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</si>
  <si>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</si>
  <si>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</si>
  <si>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</si>
  <si>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</si>
  <si>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</si>
  <si>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</si>
  <si>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</si>
  <si>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</si>
  <si>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</si>
  <si>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</si>
  <si>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</si>
  <si>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</si>
  <si>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</si>
  <si>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</si>
  <si>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</si>
  <si>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</si>
  <si>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</si>
  <si>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</si>
  <si>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</si>
  <si>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</si>
  <si>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</si>
  <si>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</si>
  <si>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</si>
  <si>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</si>
  <si>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</si>
  <si>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</si>
  <si>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</si>
  <si>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</si>
  <si>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</si>
  <si>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</si>
  <si>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</si>
  <si>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</si>
  <si>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</si>
  <si>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</si>
  <si>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</si>
  <si>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</si>
  <si>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</si>
  <si>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</si>
  <si>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</si>
  <si>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</si>
  <si>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</si>
  <si>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</si>
  <si>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</si>
  <si>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</si>
  <si>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</si>
  <si>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</si>
  <si>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</si>
  <si>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</si>
  <si>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</si>
  <si>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</si>
  <si>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</si>
  <si>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</si>
  <si>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</si>
  <si>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</si>
  <si>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</si>
  <si>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</si>
  <si>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</si>
  <si>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</si>
  <si>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</si>
  <si>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</si>
  <si>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</si>
  <si>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</si>
  <si>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</si>
  <si>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</si>
  <si>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</si>
  <si>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</si>
  <si>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</si>
  <si>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</si>
  <si>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</si>
  <si>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</si>
  <si>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</si>
  <si>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</si>
  <si>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</si>
  <si>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</si>
  <si>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</si>
  <si>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</si>
  <si>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</si>
  <si>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</si>
  <si>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</si>
  <si>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</si>
  <si>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</si>
  <si>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</si>
  <si>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</si>
  <si>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</si>
  <si>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</si>
  <si>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</si>
  <si>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</si>
  <si>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</si>
  <si>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</si>
  <si>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</si>
  <si>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</si>
  <si>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</si>
  <si>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</si>
  <si>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</si>
  <si>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</si>
  <si>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</si>
  <si>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</si>
  <si>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</si>
  <si>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</si>
  <si>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</si>
  <si>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</si>
  <si>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</si>
  <si>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</si>
  <si>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</si>
  <si>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</si>
  <si>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</si>
  <si>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</si>
  <si>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</si>
  <si>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</si>
  <si>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</si>
  <si>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</si>
  <si>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</si>
  <si>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</si>
  <si>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</si>
  <si>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</si>
  <si>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</si>
  <si>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</si>
  <si>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</si>
  <si>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</si>
  <si>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</si>
  <si>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</si>
  <si>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</si>
  <si>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</si>
  <si>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</si>
  <si>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</si>
  <si>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</si>
  <si>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</si>
  <si>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</si>
  <si>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</si>
  <si>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</si>
  <si>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</si>
  <si>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</si>
  <si>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</si>
  <si>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</si>
  <si>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</si>
  <si>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</si>
  <si>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</si>
  <si>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</si>
  <si>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</si>
  <si>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</si>
  <si>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</si>
  <si>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</si>
  <si>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</si>
  <si>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</si>
  <si>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</si>
  <si>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</si>
  <si>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</si>
  <si>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</si>
  <si>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</si>
  <si>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</si>
  <si>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</si>
  <si>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</si>
  <si>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</si>
  <si>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</si>
  <si>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</si>
  <si>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</si>
  <si>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</si>
  <si>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</si>
  <si>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</si>
  <si>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</si>
  <si>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</si>
  <si>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</si>
  <si>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</si>
  <si>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</si>
  <si>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</si>
  <si>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</si>
  <si>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</si>
  <si>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</si>
  <si>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</si>
  <si>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</si>
  <si>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</si>
  <si>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</si>
  <si>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</si>
  <si>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</si>
  <si>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</si>
  <si>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</si>
  <si>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</si>
  <si>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</si>
  <si>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</si>
  <si>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</si>
  <si>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</si>
  <si>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</si>
  <si>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</si>
  <si>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</si>
  <si>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</si>
  <si>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</si>
  <si>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</si>
  <si>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</si>
  <si>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</si>
  <si>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</si>
  <si>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</si>
  <si>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</si>
  <si>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</si>
  <si>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</si>
  <si>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</si>
  <si>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</si>
  <si>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</si>
  <si>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</si>
  <si>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</si>
  <si>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</si>
  <si>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</si>
  <si>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</si>
  <si>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</si>
  <si>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</si>
  <si>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</si>
  <si>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</si>
  <si>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</si>
  <si>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</si>
  <si>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</si>
  <si>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</si>
  <si>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</si>
  <si>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</si>
  <si>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</si>
  <si>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</si>
  <si>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</si>
  <si>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</si>
  <si>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</si>
  <si>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</si>
  <si>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</si>
  <si>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</si>
  <si>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</si>
  <si>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</si>
  <si>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</si>
  <si>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</si>
  <si>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</si>
  <si>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</si>
  <si>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</si>
  <si>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</si>
  <si>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</si>
  <si>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</si>
  <si>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</si>
  <si>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</si>
  <si>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</si>
  <si>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</si>
  <si>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</si>
  <si>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</si>
  <si>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</si>
  <si>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</si>
  <si>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</si>
  <si>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</si>
  <si>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</si>
  <si>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</si>
  <si>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</si>
  <si>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</si>
  <si>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</si>
  <si>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</si>
  <si>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</si>
  <si>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</si>
  <si>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</si>
  <si>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</si>
  <si>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</si>
  <si>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</si>
  <si>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</si>
  <si>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</si>
  <si>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</si>
  <si>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</si>
  <si>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</si>
  <si>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</si>
  <si>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</si>
  <si>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</si>
  <si>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</si>
  <si>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</si>
  <si>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</si>
  <si>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</si>
  <si>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</si>
  <si>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</si>
  <si>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</si>
  <si>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</si>
  <si>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</si>
  <si>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</si>
  <si>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</si>
  <si>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</si>
  <si>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</si>
  <si>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</si>
  <si>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</si>
  <si>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</si>
  <si>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</si>
  <si>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</si>
  <si>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</si>
  <si>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</si>
  <si>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</si>
  <si>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</si>
  <si>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</si>
  <si>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</si>
  <si>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</si>
  <si>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</si>
  <si>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</si>
  <si>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</si>
  <si>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</si>
  <si>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</si>
  <si>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</si>
  <si>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</si>
  <si>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</si>
  <si>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</si>
  <si>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</si>
  <si>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</si>
  <si>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</si>
  <si>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</si>
  <si>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</si>
  <si>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</si>
  <si>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</si>
  <si>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</si>
  <si>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</si>
  <si>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</si>
  <si>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</si>
  <si>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</si>
  <si>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</si>
  <si>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</si>
  <si>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</si>
  <si>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</si>
  <si>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</si>
  <si>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</si>
  <si>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</si>
  <si>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</si>
  <si>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</si>
  <si>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</si>
  <si>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</si>
  <si>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</si>
  <si>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</si>
  <si>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</si>
  <si>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</si>
  <si>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</si>
  <si>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</si>
  <si>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</si>
  <si>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</si>
  <si>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</si>
  <si>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</si>
  <si>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</si>
  <si>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</si>
  <si>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</si>
  <si>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</si>
  <si>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</si>
  <si>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</si>
  <si>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</si>
  <si>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</si>
  <si>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</si>
  <si>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</si>
  <si>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</si>
  <si>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</si>
  <si>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</si>
  <si>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</si>
  <si>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</si>
  <si>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</si>
  <si>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</si>
  <si>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</si>
  <si>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</si>
  <si>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</si>
  <si>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</si>
  <si>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</si>
  <si>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</si>
  <si>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</si>
  <si>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</si>
  <si>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</si>
  <si>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</si>
  <si>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</si>
  <si>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</si>
  <si>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</si>
  <si>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</si>
  <si>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</si>
  <si>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</si>
  <si>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</si>
  <si>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</si>
  <si>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</si>
  <si>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</si>
  <si>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</si>
  <si>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</si>
  <si>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</si>
  <si>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</si>
  <si>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</si>
  <si>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</si>
  <si>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</si>
  <si>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</si>
  <si>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</si>
  <si>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</si>
  <si>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</si>
  <si>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</si>
  <si>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</si>
  <si>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</si>
  <si>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</si>
  <si>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</si>
  <si>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</si>
  <si>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</si>
  <si>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</si>
  <si>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</si>
  <si>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</si>
  <si>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</si>
  <si>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</si>
  <si>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</si>
  <si>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</si>
  <si>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</si>
  <si>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</si>
  <si>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</si>
  <si>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</si>
  <si>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</si>
  <si>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</si>
  <si>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</si>
  <si>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</si>
  <si>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</si>
  <si>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</si>
  <si>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</si>
  <si>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</si>
  <si>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</si>
  <si>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</si>
  <si>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</si>
  <si>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</si>
  <si>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</si>
  <si>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</si>
  <si>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</si>
  <si>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</si>
  <si>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</si>
  <si>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</si>
  <si>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</si>
  <si>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</si>
  <si>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</si>
  <si>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</si>
  <si>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</si>
  <si>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</si>
  <si>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</si>
  <si>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</si>
  <si>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</si>
  <si>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</si>
  <si>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</si>
  <si>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</si>
  <si>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</si>
  <si>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</si>
  <si>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</si>
  <si>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</si>
  <si>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</si>
  <si>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</si>
  <si>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</si>
  <si>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</si>
  <si>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</si>
  <si>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</si>
  <si>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</si>
  <si>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</si>
  <si>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</si>
  <si>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</si>
  <si>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</si>
  <si>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</si>
  <si>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</si>
  <si>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</si>
  <si>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</si>
  <si>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</si>
  <si>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</si>
  <si>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</si>
  <si>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</si>
  <si>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</si>
  <si>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</si>
  <si>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</si>
  <si>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</si>
  <si>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</si>
  <si>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</si>
  <si>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</si>
  <si>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</si>
  <si>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</si>
  <si>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</si>
  <si>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</si>
  <si>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</si>
  <si>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</si>
  <si>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</si>
  <si>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</si>
  <si>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</si>
  <si>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</si>
  <si>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</si>
  <si>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</si>
  <si>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</si>
  <si>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</si>
  <si>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</si>
  <si>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</si>
  <si>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</si>
  <si>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</si>
  <si>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</si>
  <si>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</si>
  <si>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</si>
  <si>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</si>
  <si>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</si>
  <si>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</si>
  <si>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</si>
  <si>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</si>
  <si>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</si>
  <si>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</si>
  <si>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</si>
  <si>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</si>
  <si>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</si>
  <si>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</si>
  <si>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</si>
  <si>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</si>
  <si>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</si>
  <si>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</si>
  <si>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</si>
  <si>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</si>
  <si>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</si>
  <si>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</si>
  <si>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</si>
  <si>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</si>
  <si>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</si>
  <si>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</si>
  <si>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</si>
  <si>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</si>
  <si>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</si>
  <si>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</si>
  <si>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</si>
  <si>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</si>
  <si>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</si>
  <si>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</si>
  <si>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</si>
  <si>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</si>
  <si>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</si>
  <si>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</si>
  <si>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</si>
  <si>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</si>
  <si>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</si>
  <si>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</si>
  <si>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</si>
  <si>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</si>
  <si>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</si>
  <si>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</si>
  <si>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</si>
  <si>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</si>
  <si>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</si>
  <si>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</si>
  <si>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</si>
  <si>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</si>
  <si>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</si>
  <si>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</si>
  <si>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</si>
  <si>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</si>
  <si>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</si>
  <si>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</si>
  <si>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</si>
  <si>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</si>
  <si>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</si>
  <si>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</si>
  <si>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</si>
  <si>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</si>
  <si>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</si>
  <si>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</si>
  <si>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</si>
  <si>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</si>
  <si>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</si>
  <si>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</si>
  <si>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</si>
  <si>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</si>
  <si>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</si>
  <si>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</si>
  <si>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</si>
  <si>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</si>
  <si>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</si>
  <si>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</si>
  <si>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</si>
  <si>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</si>
  <si>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</si>
  <si>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</si>
  <si>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</si>
  <si>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</si>
  <si>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</si>
  <si>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</si>
  <si>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</si>
  <si>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</si>
  <si>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</si>
  <si>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</si>
  <si>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</si>
  <si>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</si>
  <si>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</si>
  <si>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</si>
  <si>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</si>
  <si>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</si>
  <si>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</si>
  <si>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</si>
  <si>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</si>
  <si>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</si>
  <si>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</si>
  <si>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</si>
  <si>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</si>
  <si>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</si>
  <si>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</si>
  <si>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</si>
  <si>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</si>
  <si>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</si>
  <si>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</si>
  <si>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</si>
  <si>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</si>
  <si>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</si>
  <si>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</si>
  <si>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</si>
  <si>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</si>
  <si>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</si>
  <si>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</si>
  <si>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</si>
  <si>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</si>
  <si>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</si>
  <si>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</si>
  <si>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</si>
  <si>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</si>
  <si>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</si>
  <si>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</si>
  <si>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</si>
  <si>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</si>
  <si>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</si>
  <si>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</si>
  <si>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</si>
  <si>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</si>
  <si>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</si>
  <si>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</si>
  <si>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</si>
  <si>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</si>
  <si>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</si>
  <si>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</si>
  <si>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</si>
  <si>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</si>
  <si>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</si>
  <si>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</si>
  <si>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</si>
  <si>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</si>
  <si>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</si>
  <si>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</si>
  <si>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</si>
  <si>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</si>
  <si>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</si>
  <si>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</si>
  <si>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</si>
  <si>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</si>
  <si>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</si>
  <si>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</si>
  <si>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</si>
  <si>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</si>
  <si>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</si>
  <si>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</si>
  <si>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</si>
  <si>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</si>
  <si>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</si>
  <si>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</si>
  <si>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</si>
  <si>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</si>
  <si>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</si>
  <si>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</si>
  <si>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</si>
  <si>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</si>
  <si>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</si>
  <si>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</si>
  <si>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</si>
  <si>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</si>
  <si>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</si>
  <si>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</si>
  <si>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</si>
  <si>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</si>
  <si>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</si>
  <si>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</si>
  <si>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</si>
  <si>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</si>
  <si>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</si>
  <si>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</si>
  <si>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</si>
  <si>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</si>
  <si>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</si>
  <si>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</si>
  <si>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</si>
  <si>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</si>
  <si>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</si>
  <si>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</si>
  <si>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</si>
  <si>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</si>
  <si>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</si>
  <si>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</si>
  <si>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</si>
  <si>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</si>
  <si>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</si>
  <si>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</si>
  <si>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</si>
  <si>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</si>
  <si>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</si>
  <si>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</si>
  <si>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</si>
  <si>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</si>
  <si>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</si>
  <si>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</si>
  <si>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</si>
  <si>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</si>
  <si>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</si>
  <si>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</si>
  <si>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</si>
  <si>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</si>
  <si>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</si>
  <si>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</si>
  <si>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</si>
  <si>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</si>
  <si>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</si>
  <si>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</si>
  <si>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</si>
  <si>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</si>
  <si>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</si>
  <si>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</si>
  <si>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</si>
  <si>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</si>
  <si>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</si>
  <si>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</si>
  <si>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</si>
  <si>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</si>
  <si>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</si>
  <si>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</si>
  <si>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</si>
  <si>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</si>
  <si>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</si>
  <si>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</si>
  <si>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</si>
  <si>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</si>
  <si>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</si>
  <si>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</si>
  <si>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</si>
  <si>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</si>
  <si>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</si>
  <si>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</si>
  <si>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</si>
  <si>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</si>
  <si>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</si>
  <si>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</si>
  <si>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</si>
  <si>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</si>
  <si>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</si>
  <si>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</si>
  <si>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</si>
  <si>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</si>
  <si>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</si>
  <si>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</si>
  <si>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</si>
  <si>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</si>
  <si>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</si>
  <si>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</si>
  <si>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</si>
  <si>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</si>
  <si>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</si>
  <si>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</si>
  <si>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</si>
  <si>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</si>
  <si>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</si>
  <si>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</si>
  <si>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</si>
  <si>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</si>
  <si>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</si>
  <si>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</si>
  <si>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</si>
  <si>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</si>
  <si>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</si>
  <si>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</si>
  <si>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</si>
  <si>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</si>
  <si>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</si>
  <si>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</si>
  <si>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</si>
  <si>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</si>
  <si>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</si>
  <si>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</si>
  <si>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</si>
  <si>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</si>
  <si>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</si>
  <si>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</si>
  <si>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</si>
  <si>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</si>
  <si>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</si>
  <si>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</si>
  <si>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</si>
  <si>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</si>
  <si>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</si>
  <si>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</si>
  <si>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</si>
  <si>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</si>
  <si>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</si>
  <si>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</si>
  <si>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</si>
  <si>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</si>
  <si>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</si>
  <si>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</si>
  <si>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</si>
  <si>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</si>
  <si>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</si>
  <si>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</si>
  <si>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</si>
  <si>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</si>
  <si>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</si>
  <si>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</si>
  <si>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</si>
  <si>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</si>
  <si>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</si>
  <si>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</si>
  <si>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</si>
  <si>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</si>
  <si>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</si>
  <si>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</si>
  <si>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</si>
  <si>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</si>
  <si>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</si>
  <si>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</si>
  <si>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</si>
  <si>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</si>
  <si>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</si>
  <si>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</si>
  <si>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</si>
  <si>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</si>
  <si>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</si>
  <si>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</si>
  <si>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</si>
  <si>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</si>
  <si>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</si>
  <si>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</si>
  <si>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</si>
  <si>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</si>
  <si>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</si>
  <si>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</si>
  <si>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</si>
  <si>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</si>
  <si>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</si>
  <si>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</si>
  <si>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</si>
  <si>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</si>
  <si>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</si>
  <si>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</si>
  <si>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</si>
  <si>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</si>
  <si>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</si>
  <si>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</si>
  <si>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</si>
  <si>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</si>
  <si>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</si>
  <si>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</si>
  <si>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</si>
  <si>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</si>
  <si>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</si>
  <si>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</si>
  <si>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</si>
  <si>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</si>
  <si>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</si>
  <si>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</si>
  <si>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</si>
  <si>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</si>
  <si>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</si>
  <si>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</si>
  <si>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</si>
  <si>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</si>
  <si>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</si>
  <si>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</si>
  <si>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</si>
  <si>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</si>
  <si>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</si>
  <si>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</si>
  <si>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</si>
  <si>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</si>
  <si>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</si>
  <si>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</si>
  <si>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</si>
  <si>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</si>
  <si>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</si>
  <si>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</si>
  <si>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</si>
  <si>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</si>
  <si>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</si>
  <si>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</si>
  <si>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</si>
  <si>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</si>
  <si>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</si>
  <si>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</si>
  <si>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</si>
  <si>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</si>
  <si>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</si>
  <si>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</si>
  <si>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</si>
  <si>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</si>
  <si>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</si>
  <si>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</si>
  <si>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</si>
  <si>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</si>
  <si>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</si>
  <si>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</si>
  <si>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</si>
  <si>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</si>
  <si>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</si>
  <si>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</si>
  <si>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</si>
  <si>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</si>
  <si>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</si>
  <si>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</si>
  <si>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</si>
  <si>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</si>
  <si>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</si>
  <si>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</si>
  <si>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</si>
  <si>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</si>
  <si>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</si>
  <si>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</si>
  <si>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</si>
  <si>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</si>
  <si>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</si>
  <si>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</si>
  <si>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</si>
  <si>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</si>
  <si>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</si>
  <si>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</si>
  <si>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</si>
  <si>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</si>
  <si>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</si>
  <si>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</si>
  <si>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</si>
  <si>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</si>
  <si>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</si>
  <si>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</si>
  <si>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</si>
  <si>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</si>
  <si>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</si>
  <si>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</si>
  <si>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</si>
  <si>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</si>
  <si>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</si>
  <si>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</si>
  <si>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</si>
  <si>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</si>
  <si>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</si>
  <si>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</si>
  <si>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</si>
  <si>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</si>
  <si>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</si>
  <si>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</si>
  <si>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</si>
  <si>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</si>
  <si>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</si>
  <si>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</si>
  <si>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</si>
  <si>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</si>
  <si>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</si>
  <si>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</si>
  <si>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</si>
  <si>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</si>
  <si>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</si>
  <si>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</si>
  <si>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</si>
  <si>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</si>
  <si>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</si>
  <si>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</si>
  <si>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</si>
  <si>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</si>
  <si>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</si>
  <si>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</si>
  <si>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</si>
  <si>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</si>
  <si>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</si>
  <si>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</si>
  <si>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</si>
  <si>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</si>
  <si>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</si>
  <si>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</si>
  <si>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</si>
  <si>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</si>
  <si>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</si>
  <si>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</si>
  <si>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</si>
  <si>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</si>
  <si>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</si>
  <si>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</si>
  <si>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</si>
  <si>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</si>
  <si>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</si>
  <si>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</si>
  <si>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</si>
  <si>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</si>
  <si>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</si>
  <si>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</si>
  <si>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</si>
  <si>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</si>
  <si>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</si>
  <si>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</si>
  <si>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</si>
  <si>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</si>
  <si>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</si>
  <si>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</si>
  <si>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</si>
  <si>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</si>
  <si>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</si>
  <si>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</si>
  <si>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</si>
  <si>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</si>
  <si>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</si>
  <si>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</si>
  <si>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</si>
  <si>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</si>
  <si>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</si>
  <si>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</si>
  <si>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</si>
  <si>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</si>
  <si>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</si>
  <si>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</si>
  <si>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</si>
  <si>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</si>
  <si>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</si>
  <si>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</si>
  <si>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</si>
  <si>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</si>
  <si>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</si>
  <si>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</si>
  <si>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</si>
  <si>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</si>
  <si>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</si>
  <si>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</si>
  <si>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</si>
  <si>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</si>
  <si>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</si>
  <si>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</si>
  <si>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</si>
  <si>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</si>
  <si>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</si>
  <si>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</si>
  <si>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</si>
  <si>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</si>
  <si>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</si>
  <si>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</si>
  <si>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</si>
  <si>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</si>
  <si>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</si>
  <si>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</si>
  <si>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</si>
  <si>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</si>
  <si>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</si>
  <si>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</si>
  <si>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</si>
  <si>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</si>
  <si>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</si>
  <si>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</si>
  <si>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</si>
  <si>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</si>
  <si>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</si>
  <si>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</si>
  <si>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</si>
  <si>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</si>
  <si>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</si>
  <si>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</si>
  <si>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</si>
  <si>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</si>
  <si>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</si>
  <si>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</si>
  <si>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</si>
  <si>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</si>
  <si>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</si>
  <si>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</si>
  <si>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</si>
  <si>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</si>
  <si>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</si>
  <si>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</si>
  <si>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</si>
  <si>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</si>
  <si>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</si>
  <si>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</si>
  <si>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</si>
  <si>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</si>
  <si>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</si>
  <si>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</si>
  <si>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</si>
  <si>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</si>
  <si>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</si>
  <si>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</si>
  <si>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</si>
  <si>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</si>
  <si>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</si>
  <si>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</si>
  <si>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</si>
  <si>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</si>
  <si>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</si>
  <si>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</si>
  <si>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</si>
  <si>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</si>
  <si>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</si>
  <si>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</si>
  <si>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</si>
  <si>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</si>
  <si>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</si>
  <si>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</si>
  <si>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</si>
  <si>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</si>
  <si>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</si>
  <si>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</si>
  <si>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</si>
  <si>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</si>
  <si>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</si>
  <si>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</si>
  <si>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</si>
  <si>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</si>
  <si>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</si>
  <si>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</si>
  <si>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</si>
  <si>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</si>
  <si>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</si>
  <si>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</si>
  <si>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</si>
  <si>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</si>
  <si>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</si>
  <si>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</si>
  <si>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</si>
  <si>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</si>
  <si>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</si>
  <si>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</si>
  <si>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</si>
  <si>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</si>
  <si>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</si>
  <si>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</si>
  <si>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</si>
  <si>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</si>
  <si>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</si>
  <si>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</si>
  <si>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</si>
  <si>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</si>
  <si>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</si>
  <si>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</si>
  <si>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</si>
  <si>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</si>
  <si>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</si>
  <si>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</si>
  <si>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</si>
  <si>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</si>
  <si>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</si>
  <si>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</si>
  <si>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</si>
  <si>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</si>
  <si>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</si>
  <si>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</si>
  <si>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</si>
  <si>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</si>
  <si>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</si>
  <si>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</si>
  <si>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</si>
  <si>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</si>
  <si>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</si>
  <si>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</si>
  <si>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</si>
  <si>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</si>
  <si>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</si>
  <si>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</si>
  <si>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</si>
  <si>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</si>
  <si>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</si>
  <si>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</si>
  <si>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</si>
  <si>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</si>
  <si>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</si>
  <si>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</si>
  <si>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</si>
  <si>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</si>
  <si>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</si>
  <si>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</si>
  <si>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</si>
  <si>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</si>
  <si>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</si>
  <si>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</si>
  <si>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</si>
  <si>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</si>
  <si>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</si>
  <si>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</si>
  <si>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</si>
  <si>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</si>
  <si>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</si>
  <si>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</si>
  <si>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</si>
  <si>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</si>
  <si>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</si>
  <si>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</si>
  <si>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</si>
  <si>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</si>
  <si>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</si>
  <si>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</si>
  <si>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</si>
  <si>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</si>
  <si>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</si>
  <si>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</si>
  <si>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</si>
  <si>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</si>
  <si>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</si>
  <si>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</si>
  <si>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</si>
  <si>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</si>
  <si>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</si>
  <si>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</si>
  <si>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</si>
  <si>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</si>
  <si>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</si>
  <si>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</si>
  <si>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</si>
  <si>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</si>
  <si>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</si>
  <si>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</si>
  <si>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</si>
  <si>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</si>
  <si>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</si>
  <si>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</si>
  <si>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</si>
  <si>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</si>
  <si>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</si>
  <si>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</si>
  <si>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</si>
  <si>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</si>
  <si>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</si>
  <si>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</si>
  <si>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</si>
  <si>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</si>
  <si>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</si>
  <si>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</si>
  <si>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</si>
  <si>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</si>
  <si>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</si>
  <si>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</si>
  <si>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</si>
  <si>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</si>
  <si>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</si>
  <si>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</si>
  <si>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</si>
  <si>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</si>
  <si>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</si>
  <si>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</si>
  <si>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</si>
  <si>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</si>
  <si>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</si>
  <si>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</si>
  <si>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</si>
  <si>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</si>
  <si>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</si>
  <si>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</si>
  <si>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</si>
  <si>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</si>
  <si>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</si>
  <si>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</si>
  <si>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</si>
  <si>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</si>
  <si>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</si>
  <si>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</si>
  <si>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</si>
  <si>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</si>
  <si>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</si>
  <si>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</si>
  <si>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</si>
  <si>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</si>
  <si>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</si>
  <si>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</si>
  <si>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</si>
  <si>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</si>
  <si>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</si>
  <si>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</si>
  <si>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</si>
  <si>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</si>
  <si>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</si>
  <si>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</si>
  <si>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</si>
  <si>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</si>
  <si>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</si>
  <si>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</si>
  <si>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</si>
  <si>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</si>
  <si>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</si>
  <si>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</si>
  <si>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</si>
  <si>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</si>
  <si>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</si>
  <si>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</si>
  <si>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</si>
  <si>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</si>
  <si>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</si>
  <si>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</si>
  <si>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</si>
  <si>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</si>
  <si>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</si>
  <si>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</si>
  <si>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</si>
  <si>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</si>
  <si>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</si>
  <si>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</si>
  <si>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</si>
  <si>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</si>
  <si>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</si>
  <si>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</si>
  <si>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</si>
  <si>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</si>
  <si>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</si>
  <si>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</si>
  <si>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</si>
  <si>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</si>
  <si>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</si>
  <si>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</si>
  <si>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</si>
  <si>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</si>
  <si>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</si>
  <si>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</si>
  <si>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</si>
  <si>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</si>
  <si>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</si>
  <si>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</si>
  <si>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</si>
  <si>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</si>
  <si>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</si>
  <si>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</si>
  <si>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</si>
  <si>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</si>
  <si>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</si>
  <si>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</si>
  <si>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</si>
  <si>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</si>
  <si>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</si>
  <si>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</si>
  <si>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</si>
  <si>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</si>
  <si>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</si>
  <si>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</si>
  <si>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</si>
  <si>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</si>
  <si>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</si>
  <si>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</si>
  <si>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</si>
  <si>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</si>
  <si>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</si>
  <si>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</si>
  <si>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</si>
  <si>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</si>
  <si>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</si>
  <si>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</si>
  <si>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</si>
  <si>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</si>
  <si>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</si>
  <si>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</si>
  <si>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</si>
  <si>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</si>
  <si>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</si>
  <si>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</si>
  <si>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</si>
  <si>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</si>
  <si>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</si>
  <si>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</si>
  <si>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</si>
  <si>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</si>
  <si>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</si>
  <si>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</si>
  <si>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</si>
  <si>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</si>
  <si>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</si>
  <si>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</si>
  <si>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</si>
  <si>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</si>
  <si>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</si>
  <si>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</si>
  <si>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</si>
  <si>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</si>
  <si>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</si>
  <si>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</si>
  <si>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</si>
  <si>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</si>
  <si>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</si>
  <si>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</si>
  <si>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</si>
  <si>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</si>
  <si>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</si>
  <si>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</si>
  <si>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</si>
  <si>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</si>
  <si>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</si>
  <si>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</si>
  <si>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</si>
  <si>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</si>
  <si>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</si>
  <si>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</si>
  <si>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</si>
  <si>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</si>
  <si>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</si>
  <si>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</si>
  <si>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</si>
  <si>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</si>
  <si>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</si>
  <si>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</si>
  <si>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</si>
  <si>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</si>
  <si>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</si>
  <si>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</si>
  <si>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</si>
  <si>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</si>
  <si>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</si>
  <si>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</si>
  <si>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</si>
  <si>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</si>
  <si>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</si>
  <si>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</si>
  <si>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</si>
  <si>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</si>
  <si>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</si>
  <si>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</si>
  <si>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</si>
  <si>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</si>
  <si>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</si>
  <si>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</si>
  <si>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</si>
  <si>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</si>
  <si>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</si>
  <si>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</si>
  <si>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</si>
  <si>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</si>
  <si>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</si>
  <si>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</si>
  <si>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</si>
  <si>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</si>
  <si>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</si>
  <si>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</si>
  <si>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</si>
  <si>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</si>
  <si>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</si>
  <si>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</si>
  <si>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</si>
  <si>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</si>
  <si>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</si>
  <si>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</si>
  <si>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</si>
  <si>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</si>
  <si>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</si>
  <si>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</si>
  <si>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</si>
  <si>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</si>
  <si>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</si>
  <si>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</si>
  <si>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</si>
  <si>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</si>
  <si>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</si>
  <si>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</si>
  <si>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</si>
  <si>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</si>
  <si>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</si>
  <si>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</si>
  <si>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</si>
  <si>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</si>
  <si>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</si>
  <si>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</si>
  <si>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</si>
  <si>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</si>
  <si>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</si>
  <si>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</si>
  <si>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</si>
  <si>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</si>
  <si>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</si>
  <si>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</si>
  <si>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</si>
  <si>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</si>
  <si>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</si>
  <si>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</si>
  <si>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</si>
  <si>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</si>
  <si>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</si>
  <si>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</si>
  <si>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</si>
  <si>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</si>
  <si>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</si>
  <si>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</si>
  <si>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</si>
  <si>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</si>
  <si>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</si>
  <si>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</si>
  <si>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</si>
  <si>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</si>
  <si>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</si>
  <si>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</si>
  <si>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</si>
  <si>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</si>
  <si>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</si>
  <si>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</si>
  <si>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</si>
  <si>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</si>
  <si>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</si>
  <si>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</si>
  <si>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</si>
  <si>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</si>
  <si>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</si>
  <si>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</si>
  <si>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</si>
  <si>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</si>
  <si>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</si>
  <si>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</si>
  <si>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</si>
  <si>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</si>
  <si>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</si>
  <si>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</si>
  <si>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</si>
  <si>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</si>
  <si>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</si>
  <si>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</si>
  <si>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</si>
  <si>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</si>
  <si>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</si>
  <si>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</si>
  <si>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</si>
  <si>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</si>
  <si>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</si>
  <si>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</si>
  <si>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</si>
  <si>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</si>
  <si>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</si>
  <si>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</si>
  <si>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</si>
  <si>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</si>
  <si>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</si>
  <si>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</si>
  <si>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</si>
  <si>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</si>
  <si>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</si>
  <si>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</si>
  <si>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</si>
  <si>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</si>
  <si>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</si>
  <si>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</si>
  <si>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</si>
  <si>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</si>
  <si>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</si>
  <si>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</si>
  <si>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</si>
  <si>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</si>
  <si>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</si>
  <si>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</si>
  <si>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</si>
  <si>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</si>
  <si>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</si>
  <si>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</si>
  <si>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</si>
  <si>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</si>
  <si>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</si>
  <si>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</si>
  <si>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</si>
  <si>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</si>
  <si>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</si>
  <si>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</si>
  <si>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</si>
  <si>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</si>
  <si>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</si>
  <si>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</si>
  <si>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</si>
  <si>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</si>
  <si>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</si>
  <si>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</si>
  <si>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</si>
  <si>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</si>
  <si>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</si>
  <si>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</si>
  <si>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</si>
  <si>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</si>
  <si>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</si>
  <si>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</si>
  <si>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</si>
  <si>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</si>
  <si>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</si>
  <si>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</si>
  <si>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</si>
  <si>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</si>
  <si>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</si>
  <si>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</si>
  <si>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</si>
  <si>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</si>
  <si>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</si>
  <si>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</si>
  <si>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</si>
  <si>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</si>
  <si>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</si>
  <si>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</si>
  <si>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</si>
  <si>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</si>
  <si>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</si>
  <si>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</si>
  <si>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</si>
  <si>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</si>
  <si>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</si>
  <si>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</si>
  <si>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</si>
  <si>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</si>
  <si>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</si>
  <si>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</si>
  <si>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</si>
  <si>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</si>
  <si>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</si>
  <si>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</si>
  <si>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</si>
  <si>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</si>
  <si>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</si>
  <si>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</si>
  <si>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</si>
  <si>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</si>
  <si>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</si>
  <si>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</si>
  <si>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</si>
  <si>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</si>
  <si>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</si>
  <si>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</si>
  <si>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</si>
  <si>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</si>
  <si>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</si>
  <si>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</si>
  <si>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</si>
  <si>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</si>
  <si>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</si>
  <si>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</si>
  <si>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</si>
  <si>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</si>
  <si>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</si>
  <si>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</si>
  <si>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</si>
  <si>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</si>
  <si>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</si>
  <si>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</si>
  <si>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</si>
  <si>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</si>
  <si>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</si>
  <si>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</si>
  <si>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</si>
  <si>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</si>
  <si>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</si>
  <si>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</si>
  <si>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</si>
  <si>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</si>
  <si>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</si>
  <si>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</si>
  <si>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</si>
  <si>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</si>
  <si>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</si>
  <si>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</si>
  <si>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</si>
  <si>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</si>
  <si>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</si>
  <si>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</si>
  <si>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</si>
  <si>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</si>
  <si>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</si>
  <si>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</si>
  <si>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</si>
  <si>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</si>
  <si>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</si>
  <si>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</si>
  <si>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</si>
  <si>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</si>
  <si>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</si>
  <si>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</si>
  <si>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</si>
  <si>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</si>
  <si>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</si>
  <si>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</si>
  <si>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</si>
  <si>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</si>
  <si>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</si>
  <si>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</si>
  <si>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</si>
  <si>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</si>
  <si>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</si>
  <si>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</si>
  <si>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</si>
  <si>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</si>
  <si>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</si>
  <si>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</si>
  <si>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</si>
  <si>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</si>
  <si>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</si>
  <si>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</si>
  <si>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</si>
  <si>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</si>
  <si>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</si>
  <si>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</si>
  <si>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</si>
  <si>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</si>
  <si>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</si>
  <si>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</si>
  <si>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</si>
  <si>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</si>
  <si>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</si>
  <si>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</si>
  <si>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</si>
  <si>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</si>
  <si>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</si>
  <si>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</si>
  <si>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</si>
  <si>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</si>
  <si>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</si>
  <si>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</si>
  <si>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</si>
  <si>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</si>
  <si>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</si>
  <si>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</si>
  <si>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</si>
  <si>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</si>
  <si>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</si>
  <si>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</si>
  <si>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</si>
  <si>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</si>
  <si>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</si>
  <si>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</si>
  <si>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</si>
  <si>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</si>
  <si>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</si>
  <si>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</si>
  <si>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</si>
  <si>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</si>
  <si>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</si>
  <si>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</si>
  <si>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</si>
  <si>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</si>
  <si>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</si>
  <si>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</si>
  <si>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</si>
  <si>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</si>
  <si>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</si>
  <si>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</si>
  <si>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</si>
  <si>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</si>
  <si>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</si>
  <si>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</si>
  <si>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</si>
  <si>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</si>
  <si>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</si>
  <si>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</si>
  <si>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</si>
  <si>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</si>
  <si>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</si>
  <si>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</si>
  <si>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</si>
  <si>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</si>
  <si>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</si>
  <si>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</si>
  <si>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</si>
  <si>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</si>
  <si>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</si>
  <si>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</si>
  <si>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</si>
  <si>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</si>
  <si>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</si>
  <si>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</si>
  <si>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</si>
  <si>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</si>
  <si>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</si>
  <si>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</si>
  <si>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</si>
  <si>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</si>
  <si>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</si>
  <si>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</si>
  <si>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</si>
  <si>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</si>
  <si>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</si>
  <si>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</si>
  <si>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</si>
  <si>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</si>
  <si>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</si>
  <si>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</si>
  <si>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</si>
  <si>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</si>
  <si>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</si>
  <si>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</si>
  <si>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</si>
  <si>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</si>
  <si>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</si>
  <si>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</si>
  <si>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</si>
  <si>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</si>
  <si>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</si>
  <si>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</si>
  <si>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</si>
  <si>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</si>
  <si>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</si>
  <si>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</si>
  <si>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</si>
  <si>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</si>
  <si>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</si>
  <si>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</si>
  <si>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</si>
  <si>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</si>
  <si>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</si>
  <si>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</si>
  <si>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</si>
  <si>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</si>
  <si>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</si>
  <si>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</si>
  <si>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</si>
  <si>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</si>
  <si>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</si>
  <si>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</si>
  <si>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</si>
  <si>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</si>
  <si>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</si>
  <si>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</si>
  <si>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</si>
  <si>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</si>
  <si>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</si>
  <si>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</si>
  <si>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</si>
  <si>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</si>
  <si>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</si>
  <si>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</si>
  <si>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</si>
  <si>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</si>
  <si>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</si>
  <si>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</si>
  <si>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</si>
  <si>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</si>
  <si>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</si>
  <si>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</si>
  <si>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</si>
  <si>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</si>
  <si>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</si>
  <si>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</si>
  <si>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</si>
  <si>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</si>
  <si>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</si>
  <si>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</si>
  <si>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</si>
  <si>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</si>
  <si>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</si>
  <si>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</si>
  <si>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</si>
  <si>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</si>
  <si>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</si>
  <si>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</si>
  <si>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</si>
  <si>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</si>
  <si>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</si>
  <si>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</si>
  <si>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</si>
  <si>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</si>
  <si>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</si>
  <si>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</si>
  <si>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</si>
  <si>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</si>
  <si>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</si>
  <si>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</si>
  <si>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</si>
  <si>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</si>
  <si>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</si>
  <si>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</si>
  <si>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</si>
  <si>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</si>
  <si>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</si>
  <si>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</si>
  <si>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</si>
  <si>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</si>
  <si>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</si>
  <si>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</si>
  <si>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</si>
  <si>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</si>
  <si>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</si>
  <si>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</si>
  <si>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</si>
  <si>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</si>
  <si>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</si>
  <si>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</si>
  <si>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</si>
  <si>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</si>
  <si>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</si>
  <si>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</si>
  <si>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</si>
  <si>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</si>
  <si>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</si>
  <si>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</si>
  <si>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</si>
  <si>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</si>
  <si>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</si>
  <si>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</si>
  <si>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</si>
  <si>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</si>
  <si>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</si>
  <si>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</si>
  <si>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</si>
  <si>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</si>
  <si>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</si>
  <si>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</si>
  <si>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</si>
  <si>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</si>
  <si>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</si>
  <si>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</si>
  <si>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</si>
  <si>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</si>
  <si>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</si>
  <si>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</si>
  <si>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</si>
  <si>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</si>
  <si>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</si>
  <si>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</si>
  <si>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</si>
  <si>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</si>
  <si>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</si>
  <si>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</si>
  <si>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</si>
  <si>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</si>
  <si>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</si>
  <si>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</si>
  <si>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</si>
  <si>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</si>
  <si>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</si>
  <si>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</si>
  <si>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</si>
  <si>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</si>
  <si>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</si>
  <si>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</si>
  <si>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</si>
  <si>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</si>
  <si>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</si>
  <si>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</si>
  <si>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</si>
  <si>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</si>
  <si>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</si>
  <si>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</si>
  <si>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</si>
  <si>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</si>
  <si>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</si>
  <si>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</si>
  <si>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</si>
  <si>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</si>
  <si>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</si>
  <si>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</si>
  <si>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</si>
  <si>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</si>
  <si>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</si>
  <si>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</si>
  <si>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</si>
  <si>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</si>
  <si>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</si>
  <si>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</si>
  <si>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</si>
  <si>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</si>
  <si>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</si>
  <si>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</si>
  <si>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</si>
  <si>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</si>
  <si>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</si>
  <si>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</si>
  <si>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</si>
  <si>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</si>
  <si>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</si>
  <si>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</si>
  <si>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</si>
  <si>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</si>
  <si>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</si>
  <si>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</si>
  <si>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</si>
  <si>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</si>
  <si>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</si>
  <si>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</si>
  <si>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</si>
  <si>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</si>
  <si>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</si>
  <si>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</si>
  <si>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</si>
  <si>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</si>
  <si>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</si>
  <si>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</si>
  <si>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</si>
  <si>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</si>
  <si>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</si>
  <si>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</si>
  <si>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</si>
  <si>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</si>
  <si>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</si>
  <si>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</si>
  <si>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</si>
  <si>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</si>
  <si>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</si>
  <si>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</si>
  <si>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</si>
  <si>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</si>
  <si>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</si>
  <si>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</si>
  <si>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</si>
  <si>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</si>
  <si>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</si>
  <si>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</si>
  <si>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</si>
  <si>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</si>
  <si>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</si>
  <si>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</si>
  <si>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</si>
  <si>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</si>
  <si>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</si>
  <si>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</si>
  <si>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</si>
  <si>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</si>
  <si>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</si>
  <si>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</si>
  <si>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</si>
  <si>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</si>
  <si>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</si>
  <si>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</si>
  <si>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</si>
  <si>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</si>
  <si>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</si>
  <si>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</si>
  <si>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</si>
  <si>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</si>
  <si>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</si>
  <si>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</si>
  <si>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</si>
  <si>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</si>
  <si>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</si>
  <si>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</si>
  <si>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</si>
  <si>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</si>
  <si>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</si>
  <si>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</si>
  <si>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</si>
  <si>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</si>
  <si>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</si>
  <si>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</si>
  <si>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</si>
  <si>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</si>
  <si>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</si>
  <si>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</si>
  <si>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</si>
  <si>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</si>
  <si>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</si>
  <si>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</si>
  <si>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</si>
  <si>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</si>
  <si>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</si>
  <si>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</si>
  <si>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</si>
  <si>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</si>
  <si>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</si>
  <si>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</si>
  <si>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</si>
  <si>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</si>
  <si>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</si>
  <si>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</si>
  <si>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</si>
  <si>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</si>
  <si>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</si>
  <si>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</si>
  <si>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</si>
  <si>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</si>
  <si>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</si>
  <si>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</si>
  <si>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</si>
  <si>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</si>
  <si>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</si>
  <si>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</si>
  <si>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</si>
  <si>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</si>
  <si>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</si>
  <si>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</si>
  <si>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</si>
  <si>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</si>
  <si>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</si>
  <si>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</si>
  <si>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</si>
  <si>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</si>
  <si>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</si>
  <si>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</si>
  <si>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</si>
  <si>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</si>
  <si>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</si>
  <si>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</si>
  <si>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</si>
  <si>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</si>
  <si>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</si>
  <si>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</si>
  <si>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</si>
  <si>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</si>
  <si>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</si>
  <si>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</si>
  <si>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</si>
  <si>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</si>
  <si>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</si>
  <si>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</si>
  <si>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</si>
  <si>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</si>
  <si>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</si>
  <si>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</si>
  <si>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</si>
  <si>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</si>
  <si>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</si>
  <si>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</si>
  <si>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</si>
  <si>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</si>
  <si>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</si>
  <si>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</si>
  <si>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</si>
  <si>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</si>
  <si>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</si>
  <si>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</si>
  <si>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</si>
  <si>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</si>
  <si>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</si>
  <si>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</si>
  <si>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</si>
  <si>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</si>
  <si>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</si>
  <si>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</si>
  <si>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</si>
  <si>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</si>
  <si>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</si>
  <si>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</si>
  <si>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</si>
  <si>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</si>
  <si>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</si>
  <si>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</si>
  <si>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</si>
  <si>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</si>
  <si>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</si>
  <si>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</si>
  <si>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</si>
  <si>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</si>
  <si>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</si>
  <si>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</si>
  <si>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</si>
  <si>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</si>
  <si>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</si>
  <si>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</si>
  <si>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</si>
  <si>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</si>
  <si>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</si>
  <si>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</si>
  <si>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</si>
  <si>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</si>
  <si>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</si>
  <si>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</si>
  <si>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</si>
  <si>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</si>
  <si>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</si>
  <si>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</si>
  <si>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</si>
  <si>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</si>
  <si>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</si>
  <si>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</si>
  <si>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</si>
  <si>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</si>
  <si>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</si>
  <si>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</si>
  <si>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</si>
  <si>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</si>
  <si>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</si>
  <si>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</si>
  <si>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</si>
  <si>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</si>
  <si>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</si>
  <si>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</si>
  <si>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</si>
  <si>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</si>
  <si>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</si>
  <si>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</si>
  <si>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</si>
  <si>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</si>
  <si>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</si>
  <si>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</si>
  <si>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</si>
  <si>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</si>
  <si>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</si>
  <si>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</si>
  <si>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</si>
  <si>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</si>
  <si>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</si>
  <si>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</si>
  <si>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</si>
  <si>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</si>
  <si>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</si>
  <si>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</si>
  <si>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</si>
  <si>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</si>
  <si>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</si>
  <si>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</si>
  <si>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</si>
  <si>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</si>
  <si>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</si>
  <si>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</si>
  <si>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</si>
  <si>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</si>
  <si>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</si>
  <si>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</si>
  <si>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</si>
  <si>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</si>
  <si>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</si>
  <si>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</si>
  <si>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</si>
  <si>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</si>
  <si>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</si>
  <si>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</si>
  <si>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</si>
  <si>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</si>
  <si>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</si>
  <si>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</si>
  <si>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</si>
  <si>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</si>
  <si>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</si>
  <si>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</si>
  <si>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</si>
  <si>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</si>
  <si>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</si>
  <si>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</si>
  <si>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</si>
  <si>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</si>
  <si>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</si>
  <si>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</si>
  <si>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</si>
  <si>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</si>
  <si>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</si>
  <si>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</si>
  <si>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</si>
  <si>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</si>
  <si>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</si>
  <si>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</si>
  <si>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</si>
  <si>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</si>
  <si>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</si>
  <si>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</si>
  <si>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</si>
  <si>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</si>
  <si>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</si>
  <si>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</si>
  <si>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</si>
  <si>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</si>
  <si>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</si>
  <si>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</si>
  <si>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</si>
  <si>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</si>
  <si>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</si>
  <si>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</si>
  <si>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</si>
  <si>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</si>
  <si>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</si>
  <si>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</si>
  <si>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</si>
  <si>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</si>
  <si>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</si>
  <si>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</si>
  <si>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</si>
  <si>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</si>
  <si>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</si>
  <si>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</si>
  <si>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</si>
  <si>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</si>
  <si>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</si>
  <si>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</si>
  <si>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</si>
  <si>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</si>
  <si>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</si>
  <si>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</si>
  <si>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</si>
  <si>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</si>
  <si>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</si>
  <si>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</si>
  <si>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</si>
  <si>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</si>
  <si>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</si>
  <si>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</si>
  <si>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</si>
  <si>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</si>
  <si>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</si>
  <si>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</si>
  <si>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</si>
  <si>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</si>
  <si>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</si>
  <si>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</si>
  <si>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</si>
  <si>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</si>
  <si>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</si>
  <si>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</si>
  <si>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</si>
  <si>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</si>
  <si>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</si>
  <si>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</si>
  <si>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</si>
  <si>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</si>
  <si>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</si>
  <si>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</si>
  <si>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</si>
  <si>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</si>
  <si>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</si>
  <si>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</si>
  <si>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</si>
  <si>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</si>
  <si>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</si>
  <si>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</si>
  <si>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</si>
  <si>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</si>
  <si>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</si>
  <si>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</si>
  <si>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</si>
  <si>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</si>
  <si>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</si>
  <si>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</si>
  <si>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</si>
  <si>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</si>
  <si>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</si>
  <si>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</si>
  <si>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</si>
  <si>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</si>
  <si>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</si>
  <si>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</si>
  <si>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</si>
  <si>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</si>
  <si>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</si>
  <si>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</si>
  <si>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</si>
  <si>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</si>
  <si>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</si>
  <si>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</si>
  <si>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</si>
  <si>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</si>
  <si>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</si>
  <si>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</si>
  <si>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</si>
  <si>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</si>
  <si>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</si>
  <si>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</si>
  <si>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</si>
  <si>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</si>
  <si>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</si>
  <si>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</si>
  <si>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</si>
  <si>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</si>
  <si>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</si>
  <si>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</si>
  <si>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</si>
  <si>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</si>
  <si>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</si>
  <si>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</si>
  <si>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</si>
  <si>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</si>
  <si>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</si>
  <si>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</si>
  <si>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</si>
  <si>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</si>
  <si>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</si>
  <si>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</si>
  <si>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</si>
  <si>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</si>
  <si>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</si>
  <si>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</si>
  <si>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</si>
  <si>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</si>
  <si>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</si>
  <si>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</si>
  <si>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</si>
  <si>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</si>
  <si>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</si>
  <si>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</si>
  <si>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</si>
  <si>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</si>
  <si>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</si>
  <si>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</si>
  <si>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</si>
  <si>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</si>
  <si>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</si>
  <si>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</si>
  <si>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</si>
  <si>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</si>
  <si>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</si>
  <si>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</si>
  <si>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</si>
  <si>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</si>
  <si>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</si>
  <si>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</si>
  <si>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</si>
  <si>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</si>
  <si>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</si>
  <si>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</si>
  <si>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</si>
  <si>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</si>
  <si>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</si>
  <si>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</si>
  <si>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</si>
  <si>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</si>
  <si>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</si>
  <si>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</si>
  <si>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</si>
  <si>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</si>
  <si>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</si>
  <si>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</si>
  <si>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</si>
  <si>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</si>
  <si>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</si>
  <si>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</si>
  <si>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</si>
  <si>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</si>
  <si>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</si>
  <si>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</si>
  <si>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</si>
  <si>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</si>
  <si>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</si>
  <si>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</si>
  <si>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</si>
  <si>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</si>
  <si>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</si>
  <si>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</si>
  <si>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</si>
  <si>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</si>
  <si>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</si>
  <si>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</si>
  <si>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</si>
  <si>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</si>
  <si>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</si>
  <si>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</si>
  <si>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</si>
  <si>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</si>
  <si>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</si>
  <si>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</si>
  <si>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</si>
  <si>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</si>
  <si>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</si>
  <si>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</si>
  <si>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</si>
  <si>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</si>
  <si>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</si>
  <si>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</si>
  <si>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</si>
  <si>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</si>
  <si>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</si>
  <si>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</si>
  <si>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</si>
  <si>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</si>
  <si>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</si>
  <si>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</si>
  <si>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</si>
  <si>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</si>
  <si>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</si>
  <si>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</si>
  <si>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</si>
  <si>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</si>
  <si>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</si>
  <si>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</si>
  <si>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</si>
  <si>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</si>
  <si>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</si>
  <si>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</si>
  <si>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</si>
  <si>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</si>
  <si>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</si>
  <si>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</si>
  <si>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</si>
  <si>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</si>
  <si>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</si>
  <si>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</si>
  <si>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</si>
  <si>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</si>
  <si>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</si>
  <si>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</si>
  <si>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</si>
  <si>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</si>
  <si>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</si>
  <si>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</si>
  <si>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</si>
  <si>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</si>
  <si>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</si>
  <si>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</si>
  <si>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</si>
  <si>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</si>
  <si>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</si>
  <si>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</si>
  <si>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</si>
  <si>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</si>
  <si>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</si>
  <si>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</si>
  <si>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</si>
  <si>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</si>
  <si>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</si>
  <si>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</si>
  <si>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</si>
  <si>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</si>
  <si>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</si>
  <si>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</si>
  <si>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</si>
  <si>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</si>
  <si>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</si>
  <si>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</si>
  <si>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</si>
  <si>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</si>
  <si>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</si>
  <si>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</si>
  <si>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</si>
  <si>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</si>
  <si>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</si>
  <si>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</si>
  <si>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</si>
  <si>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</si>
  <si>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</si>
  <si>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</si>
  <si>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</si>
  <si>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</si>
  <si>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</si>
  <si>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</si>
  <si>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</si>
  <si>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</si>
  <si>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</si>
  <si>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</si>
  <si>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</si>
  <si>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</si>
  <si>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</si>
  <si>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</si>
  <si>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</si>
  <si>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</si>
  <si>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</si>
  <si>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</si>
  <si>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</si>
  <si>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</si>
  <si>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</si>
  <si>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</si>
  <si>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</si>
  <si>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</si>
  <si>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</si>
  <si>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</si>
  <si>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</si>
  <si>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</si>
  <si>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</si>
  <si>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</si>
  <si>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</si>
  <si>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</si>
  <si>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</si>
  <si>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</si>
  <si>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</si>
  <si>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</si>
  <si>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</si>
  <si>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</si>
  <si>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</si>
  <si>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</si>
  <si>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</si>
  <si>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</si>
  <si>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</si>
  <si>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</si>
  <si>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</si>
  <si>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</si>
  <si>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</si>
  <si>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</si>
  <si>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</si>
  <si>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</si>
  <si>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</si>
  <si>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</si>
  <si>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</si>
  <si>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</si>
  <si>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</si>
  <si>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</si>
  <si>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</si>
  <si>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</si>
  <si>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</si>
  <si>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</si>
  <si>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</si>
  <si>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</si>
  <si>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</si>
  <si>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</si>
  <si>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</si>
  <si>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</si>
  <si>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</si>
  <si>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</si>
  <si>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</si>
  <si>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</si>
  <si>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</si>
  <si>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</si>
  <si>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</si>
  <si>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</si>
  <si>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</si>
  <si>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</si>
  <si>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</si>
  <si>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</si>
  <si>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</si>
  <si>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</si>
  <si>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</si>
  <si>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</si>
  <si>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</si>
  <si>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</si>
  <si>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</si>
  <si>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</si>
  <si>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</si>
  <si>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</si>
  <si>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</si>
  <si>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</si>
  <si>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</si>
  <si>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</si>
  <si>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</si>
  <si>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</si>
  <si>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</si>
  <si>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</si>
  <si>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</si>
  <si>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</si>
  <si>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</si>
  <si>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</si>
  <si>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</si>
  <si>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</si>
  <si>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</si>
  <si>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</si>
  <si>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</si>
  <si>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</si>
  <si>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</si>
  <si>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</si>
  <si>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</si>
  <si>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</si>
  <si>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</si>
  <si>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</si>
  <si>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</si>
  <si>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</si>
  <si>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</si>
  <si>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</si>
  <si>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</si>
  <si>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</si>
  <si>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</si>
  <si>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</si>
  <si>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</si>
  <si>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</si>
  <si>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</si>
  <si>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</si>
  <si>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</si>
  <si>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</si>
  <si>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</si>
  <si>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</si>
  <si>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</si>
  <si>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</si>
  <si>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</si>
  <si>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</si>
  <si>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</si>
  <si>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</si>
  <si>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</si>
  <si>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</si>
  <si>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</si>
  <si>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</si>
  <si>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</si>
  <si>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</si>
  <si>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</si>
  <si>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</si>
  <si>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</si>
  <si>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</si>
  <si>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</si>
  <si>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</si>
  <si>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</si>
  <si>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</si>
  <si>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</si>
  <si>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</si>
  <si>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</si>
  <si>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</si>
  <si>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</si>
  <si>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</si>
  <si>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</si>
  <si>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</si>
  <si>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</si>
  <si>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</si>
  <si>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</si>
  <si>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</si>
  <si>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</si>
  <si>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</si>
  <si>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</si>
  <si>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</si>
  <si>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</si>
  <si>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</si>
  <si>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</si>
  <si>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</si>
  <si>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</si>
  <si>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</si>
  <si>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</si>
  <si>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</si>
  <si>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</si>
  <si>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</si>
  <si>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</si>
  <si>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</si>
  <si>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</si>
  <si>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</si>
  <si>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</si>
  <si>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</si>
  <si>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</si>
  <si>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</si>
  <si>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</si>
  <si>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</si>
  <si>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</si>
  <si>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</si>
  <si>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</si>
  <si>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</si>
  <si>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</si>
  <si>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</si>
  <si>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</si>
  <si>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</si>
  <si>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</si>
  <si>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</si>
  <si>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</si>
  <si>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</si>
  <si>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</si>
  <si>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</si>
  <si>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</si>
  <si>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</si>
  <si>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</si>
  <si>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</si>
  <si>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</si>
  <si>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</si>
  <si>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</si>
  <si>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</si>
  <si>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</si>
  <si>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</si>
  <si>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</si>
  <si>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</si>
  <si>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</si>
  <si>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</si>
  <si>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</si>
  <si>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</si>
  <si>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</si>
  <si>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</si>
  <si>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</si>
  <si>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</si>
  <si>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</si>
  <si>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</si>
  <si>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</si>
  <si>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</si>
  <si>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</si>
  <si>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</si>
  <si>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</si>
  <si>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</si>
  <si>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</si>
  <si>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</si>
  <si>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</si>
  <si>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</si>
  <si>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</si>
  <si>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</si>
  <si>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</si>
  <si>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</si>
  <si>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</si>
  <si>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</si>
  <si>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</si>
  <si>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</si>
  <si>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</si>
  <si>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</si>
  <si>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</si>
  <si>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</si>
  <si>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</si>
  <si>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</si>
  <si>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</si>
  <si>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</si>
  <si>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</si>
  <si>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</si>
  <si>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</si>
  <si>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</si>
  <si>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</si>
  <si>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</si>
  <si>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</si>
  <si>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</si>
  <si>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</si>
  <si>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</si>
  <si>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</si>
  <si>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</si>
  <si>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</si>
  <si>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</si>
  <si>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</si>
  <si>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</si>
  <si>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</si>
  <si>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</si>
  <si>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</si>
  <si>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</si>
  <si>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</si>
  <si>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</si>
  <si>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</si>
  <si>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</si>
  <si>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</si>
  <si>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</si>
  <si>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</si>
  <si>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</si>
  <si>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</si>
  <si>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</si>
  <si>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</si>
  <si>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</si>
  <si>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</si>
  <si>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</si>
  <si>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</si>
  <si>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</si>
  <si>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</si>
  <si>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</si>
  <si>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</si>
  <si>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</si>
  <si>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</si>
  <si>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</si>
  <si>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</si>
  <si>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</si>
  <si>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</si>
  <si>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</si>
  <si>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</si>
  <si>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</si>
  <si>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</si>
  <si>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</si>
  <si>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</si>
  <si>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</si>
  <si>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</si>
  <si>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</si>
  <si>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</si>
  <si>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</si>
  <si>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</si>
  <si>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</si>
  <si>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</si>
  <si>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</si>
  <si>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</si>
  <si>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</si>
  <si>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</si>
  <si>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</si>
  <si>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</si>
  <si>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</si>
  <si>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</si>
  <si>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</si>
  <si>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</si>
  <si>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</si>
  <si>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</si>
  <si>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</si>
  <si>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</si>
  <si>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</si>
  <si>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</si>
  <si>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</si>
  <si>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</si>
  <si>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</si>
  <si>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</si>
  <si>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</si>
  <si>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</si>
  <si>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</si>
  <si>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</si>
  <si>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</si>
  <si>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</si>
  <si>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</si>
  <si>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</si>
  <si>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</si>
  <si>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</si>
  <si>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</si>
  <si>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</si>
  <si>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</si>
  <si>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</si>
  <si>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</si>
  <si>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</si>
  <si>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</si>
  <si>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</si>
  <si>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</si>
  <si>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</si>
  <si>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</si>
  <si>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</si>
  <si>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</si>
  <si>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</si>
  <si>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</si>
  <si>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</si>
  <si>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</si>
  <si>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</si>
  <si>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</si>
  <si>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</si>
  <si>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</si>
  <si>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</si>
  <si>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</si>
  <si>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</si>
  <si>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</si>
  <si>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</si>
  <si>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</si>
  <si>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</si>
  <si>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</si>
  <si>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</si>
  <si>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</si>
  <si>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</si>
  <si>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</si>
  <si>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</si>
  <si>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</si>
  <si>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</si>
  <si>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</si>
  <si>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</si>
  <si>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</si>
  <si>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</si>
  <si>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</si>
  <si>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</si>
  <si>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</si>
  <si>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</si>
  <si>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</si>
  <si>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</si>
  <si>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</si>
  <si>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</si>
  <si>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</si>
  <si>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</si>
  <si>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</si>
  <si>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</si>
  <si>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</si>
  <si>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</si>
  <si>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</si>
  <si>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</si>
  <si>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</si>
  <si>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</si>
  <si>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</si>
  <si>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</si>
  <si>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</si>
  <si>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</si>
  <si>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</si>
  <si>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</si>
  <si>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</si>
  <si>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</si>
  <si>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</si>
  <si>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</si>
  <si>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</si>
  <si>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</si>
  <si>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</si>
  <si>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</si>
  <si>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</si>
  <si>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</si>
  <si>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</si>
  <si>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</si>
  <si>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</si>
  <si>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</si>
  <si>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</si>
  <si>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</si>
  <si>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</si>
  <si>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</si>
  <si>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</si>
  <si>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</si>
  <si>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</si>
  <si>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</si>
  <si>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</si>
  <si>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</si>
  <si>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</si>
  <si>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</si>
  <si>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</si>
  <si>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</si>
  <si>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</si>
  <si>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</si>
  <si>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</si>
  <si>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</si>
  <si>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</si>
  <si>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</si>
  <si>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</si>
  <si>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</si>
  <si>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</si>
  <si>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</si>
  <si>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</si>
  <si>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</si>
  <si>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</si>
  <si>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</si>
  <si>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</si>
  <si>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</si>
  <si>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</si>
  <si>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</si>
  <si>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</si>
  <si>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</si>
  <si>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</si>
  <si>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</si>
  <si>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</si>
  <si>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</si>
  <si>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</si>
  <si>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</si>
  <si>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</si>
  <si>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</si>
  <si>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</si>
  <si>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</si>
  <si>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</si>
  <si>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</si>
  <si>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</si>
  <si>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</si>
  <si>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</si>
  <si>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</si>
  <si>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</si>
  <si>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</si>
  <si>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</si>
  <si>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</si>
  <si>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</si>
  <si>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</si>
  <si>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</si>
  <si>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</si>
  <si>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</si>
  <si>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</si>
  <si>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</si>
  <si>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</si>
  <si>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</si>
  <si>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</si>
  <si>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</si>
  <si>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</si>
  <si>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</si>
  <si>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</si>
  <si>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</si>
  <si>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</si>
  <si>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</si>
  <si>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</si>
  <si>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</si>
  <si>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</si>
  <si>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</si>
  <si>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</si>
  <si>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</si>
  <si>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</si>
  <si>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</si>
  <si>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</si>
  <si>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</si>
  <si>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</si>
  <si>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</si>
  <si>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</si>
  <si>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</si>
  <si>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</si>
  <si>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</si>
  <si>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</si>
  <si>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</si>
  <si>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</si>
  <si>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</si>
  <si>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</si>
  <si>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</si>
  <si>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</si>
  <si>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</si>
  <si>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</si>
  <si>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</si>
  <si>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</si>
  <si>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</si>
  <si>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</si>
  <si>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</si>
  <si>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</si>
  <si>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</si>
  <si>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</si>
  <si>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</si>
  <si>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</si>
  <si>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</si>
  <si>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</si>
  <si>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</si>
  <si>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</si>
  <si>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</si>
  <si>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</si>
  <si>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</si>
  <si>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</si>
  <si>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</si>
  <si>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</si>
  <si>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</si>
  <si>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</si>
  <si>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</si>
  <si>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</si>
  <si>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</si>
  <si>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</si>
  <si>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</si>
  <si>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</si>
  <si>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</si>
  <si>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</si>
  <si>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</si>
  <si>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</si>
  <si>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</si>
  <si>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</si>
  <si>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</si>
  <si>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</si>
  <si>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</si>
  <si>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</si>
  <si>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</si>
  <si>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</si>
  <si>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</si>
  <si>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</si>
  <si>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</si>
  <si>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</si>
  <si>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</si>
  <si>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</si>
  <si>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</si>
  <si>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</si>
  <si>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</si>
  <si>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</si>
  <si>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</si>
  <si>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</si>
  <si>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</si>
  <si>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</si>
  <si>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</si>
  <si>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</si>
  <si>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</si>
  <si>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</si>
  <si>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</si>
  <si>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</si>
  <si>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</si>
  <si>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</si>
  <si>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</si>
  <si>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</si>
  <si>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</si>
  <si>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</si>
  <si>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</si>
  <si>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</si>
  <si>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</si>
  <si>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</si>
  <si>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</si>
  <si>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</si>
  <si>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</si>
  <si>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</si>
  <si>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</si>
  <si>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</si>
  <si>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</si>
  <si>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</si>
  <si>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</si>
  <si>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</si>
  <si>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</si>
  <si>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</si>
  <si>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</si>
  <si>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</si>
  <si>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</si>
  <si>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</si>
  <si>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</si>
  <si>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</si>
  <si>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</si>
  <si>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</si>
  <si>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</si>
  <si>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</si>
  <si>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</si>
  <si>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</si>
  <si>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</si>
  <si>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</si>
  <si>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</si>
  <si>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</si>
  <si>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</si>
  <si>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</si>
  <si>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</si>
  <si>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</si>
  <si>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</si>
  <si>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</si>
  <si>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</si>
  <si>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</si>
  <si>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</si>
  <si>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</si>
  <si>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</si>
  <si>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</si>
  <si>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</si>
  <si>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</si>
  <si>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</si>
  <si>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</si>
  <si>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</si>
  <si>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</si>
  <si>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</si>
  <si>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</si>
  <si>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</si>
  <si>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</si>
  <si>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</si>
  <si>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</si>
  <si>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</si>
  <si>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</si>
  <si>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</si>
  <si>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</si>
  <si>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</si>
  <si>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</si>
  <si>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</si>
  <si>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</si>
  <si>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</si>
  <si>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</si>
  <si>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</si>
  <si>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</si>
  <si>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</si>
  <si>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</si>
  <si>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</si>
  <si>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</si>
  <si>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</si>
  <si>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</si>
  <si>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</si>
  <si>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</si>
  <si>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</si>
  <si>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</si>
  <si>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</si>
  <si>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</si>
  <si>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</si>
  <si>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</si>
  <si>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</si>
  <si>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</si>
  <si>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</si>
  <si>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</si>
  <si>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</si>
  <si>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</si>
  <si>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</si>
  <si>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</si>
  <si>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</si>
  <si>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</si>
  <si>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</si>
  <si>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</si>
  <si>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</si>
  <si>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</si>
  <si>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</si>
  <si>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</si>
  <si>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</si>
  <si>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</si>
  <si>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</si>
  <si>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</si>
  <si>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</si>
  <si>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</si>
  <si>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</si>
  <si>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</si>
  <si>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</si>
  <si>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</si>
  <si>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</si>
  <si>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</si>
  <si>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</si>
  <si>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</si>
  <si>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</si>
  <si>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</si>
  <si>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</si>
  <si>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</si>
  <si>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</si>
  <si>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</si>
  <si>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</si>
  <si>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</si>
  <si>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</si>
  <si>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</si>
  <si>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</si>
  <si>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</si>
  <si>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</si>
  <si>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</si>
  <si>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</si>
  <si>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</si>
  <si>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</si>
  <si>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</si>
  <si>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</si>
  <si>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</si>
  <si>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</si>
  <si>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</si>
  <si>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</si>
  <si>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</si>
  <si>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</si>
  <si>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</si>
  <si>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</si>
  <si>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</si>
  <si>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</si>
  <si>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</si>
  <si>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</si>
  <si>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</si>
  <si>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</si>
  <si>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</si>
  <si>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</si>
  <si>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</si>
  <si>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</si>
  <si>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</si>
  <si>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</si>
  <si>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</si>
  <si>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</si>
  <si>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</si>
  <si>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</si>
  <si>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</si>
  <si>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</si>
  <si>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</si>
  <si>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</si>
  <si>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</si>
  <si>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</si>
  <si>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</si>
  <si>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</si>
  <si>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</si>
  <si>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</si>
  <si>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</si>
  <si>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</si>
  <si>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</si>
  <si>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</si>
  <si>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</si>
  <si>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</si>
  <si>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</si>
  <si>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</si>
  <si>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</si>
  <si>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</si>
  <si>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</si>
  <si>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</si>
  <si>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</si>
  <si>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</si>
  <si>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</si>
  <si>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</si>
  <si>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</si>
  <si>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</si>
  <si>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</si>
  <si>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</si>
  <si>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</si>
  <si>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</si>
  <si>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</si>
  <si>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</si>
  <si>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</si>
  <si>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</si>
  <si>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</si>
  <si>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</si>
  <si>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</si>
  <si>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</si>
  <si>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</si>
  <si>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</si>
  <si>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</si>
  <si>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</si>
  <si>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</si>
  <si>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</si>
  <si>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</si>
  <si>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</si>
  <si>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</si>
  <si>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</si>
  <si>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</si>
  <si>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</si>
  <si>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</si>
  <si>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</si>
  <si>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</si>
  <si>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</si>
  <si>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</si>
  <si>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</si>
  <si>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</si>
  <si>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</si>
  <si>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</si>
  <si>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</si>
  <si>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</si>
  <si>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</si>
  <si>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</si>
  <si>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</si>
  <si>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</si>
  <si>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</si>
  <si>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</si>
  <si>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</si>
  <si>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</si>
  <si>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</si>
  <si>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</si>
  <si>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</si>
  <si>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</si>
  <si>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</si>
  <si>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</si>
  <si>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</si>
  <si>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</si>
  <si>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</si>
  <si>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</si>
  <si>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</si>
  <si>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</si>
  <si>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</si>
  <si>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</si>
  <si>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</si>
  <si>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</si>
  <si>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</si>
  <si>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</si>
  <si>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</si>
  <si>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</si>
  <si>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</si>
  <si>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</si>
  <si>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</si>
  <si>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</si>
  <si>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</si>
  <si>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</si>
  <si>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</si>
  <si>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</si>
  <si>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</si>
  <si>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</si>
  <si>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</si>
  <si>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</si>
  <si>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</si>
  <si>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</si>
  <si>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</si>
  <si>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</si>
  <si>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</si>
  <si>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</si>
  <si>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</si>
  <si>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</si>
  <si>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</si>
  <si>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</si>
  <si>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</si>
  <si>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</si>
  <si>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</si>
  <si>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</si>
  <si>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</si>
  <si>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</si>
  <si>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</si>
  <si>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</si>
  <si>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</si>
  <si>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</si>
  <si>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</si>
  <si>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</si>
  <si>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</si>
  <si>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</si>
  <si>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</si>
  <si>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</si>
  <si>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</si>
  <si>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</si>
  <si>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</si>
  <si>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</si>
  <si>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</si>
  <si>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</si>
  <si>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</si>
  <si>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</si>
  <si>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</si>
  <si>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</si>
  <si>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</si>
  <si>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</si>
  <si>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</si>
  <si>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</si>
  <si>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</si>
  <si>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</si>
  <si>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</si>
  <si>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</si>
  <si>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</si>
  <si>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</si>
  <si>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</si>
  <si>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</si>
  <si>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</si>
  <si>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</si>
  <si>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</si>
  <si>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</si>
  <si>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</si>
  <si>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</si>
  <si>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</si>
  <si>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</si>
  <si>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</si>
  <si>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</si>
  <si>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</si>
  <si>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</si>
  <si>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</si>
  <si>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</si>
  <si>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</si>
  <si>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</si>
  <si>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</si>
  <si>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</si>
  <si>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</si>
  <si>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</si>
  <si>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</si>
  <si>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</si>
  <si>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</si>
  <si>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</si>
  <si>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</si>
  <si>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</si>
  <si>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</si>
  <si>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</si>
  <si>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</si>
  <si>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</si>
  <si>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</si>
  <si>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</si>
  <si>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</si>
  <si>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</si>
  <si>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</si>
  <si>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</si>
  <si>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</si>
  <si>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</si>
  <si>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</si>
  <si>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</si>
  <si>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</si>
  <si>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</si>
  <si>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</si>
  <si>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</si>
  <si>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</si>
  <si>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</si>
  <si>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</si>
  <si>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</si>
  <si>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</si>
  <si>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</si>
  <si>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</si>
  <si>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</si>
  <si>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</si>
  <si>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</si>
  <si>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</si>
  <si>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</si>
  <si>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</si>
  <si>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</si>
  <si>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</si>
  <si>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</si>
  <si>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</si>
  <si>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</si>
  <si>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</si>
  <si>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</si>
  <si>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</si>
  <si>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</si>
  <si>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</si>
  <si>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</si>
  <si>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</si>
  <si>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</si>
  <si>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</si>
  <si>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</si>
  <si>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</si>
  <si>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</si>
  <si>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</si>
  <si>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</si>
  <si>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</si>
  <si>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</si>
  <si>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</si>
  <si>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</si>
  <si>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</si>
  <si>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</si>
  <si>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</si>
  <si>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</si>
  <si>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</si>
  <si>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</si>
  <si>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</si>
  <si>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</si>
  <si>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</si>
  <si>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</si>
  <si>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</si>
  <si>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</si>
  <si>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</si>
  <si>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</si>
  <si>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</si>
  <si>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</si>
  <si>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</si>
  <si>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</si>
  <si>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</si>
  <si>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</si>
  <si>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</si>
  <si>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</si>
  <si>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</si>
  <si>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</si>
  <si>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</si>
  <si>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</si>
  <si>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</si>
  <si>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</si>
  <si>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</si>
  <si>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</si>
  <si>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</si>
  <si>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</si>
  <si>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</si>
  <si>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</si>
  <si>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</si>
  <si>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</si>
  <si>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</si>
  <si>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</si>
  <si>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</si>
  <si>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</si>
  <si>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</si>
  <si>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</si>
  <si>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</si>
  <si>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</si>
  <si>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</si>
  <si>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</si>
  <si>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</si>
  <si>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</si>
  <si>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</si>
  <si>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</si>
  <si>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</si>
  <si>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</si>
  <si>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</si>
  <si>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</si>
  <si>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</si>
  <si>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</si>
  <si>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</si>
  <si>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</si>
  <si>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</si>
  <si>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</si>
  <si>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</si>
  <si>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</si>
  <si>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</si>
  <si>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</si>
  <si>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</si>
  <si>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</si>
  <si>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</si>
  <si>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</si>
  <si>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</si>
  <si>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</si>
  <si>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</si>
  <si>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</si>
  <si>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</si>
  <si>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</si>
  <si>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</si>
  <si>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</si>
  <si>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</si>
  <si>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</si>
  <si>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</si>
  <si>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</si>
  <si>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</si>
  <si>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</si>
  <si>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</si>
  <si>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</si>
  <si>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</si>
  <si>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</si>
  <si>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</si>
  <si>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</si>
  <si>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</si>
  <si>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</si>
  <si>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</si>
  <si>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</si>
  <si>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</si>
  <si>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</si>
  <si>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</si>
  <si>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</si>
  <si>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</si>
  <si>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</si>
  <si>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</si>
  <si>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</si>
  <si>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</si>
  <si>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</si>
  <si>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</si>
  <si>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</si>
  <si>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</si>
  <si>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</si>
  <si>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</si>
  <si>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</si>
  <si>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</si>
  <si>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</si>
  <si>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</si>
  <si>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</si>
  <si>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</si>
  <si>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</si>
  <si>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</si>
  <si>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</si>
  <si>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</si>
  <si>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</si>
  <si>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</si>
  <si>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</si>
  <si>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</si>
  <si>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</si>
  <si>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</si>
  <si>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</si>
  <si>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</si>
  <si>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</si>
  <si>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</si>
  <si>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</si>
  <si>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</si>
  <si>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</si>
  <si>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</si>
  <si>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</si>
  <si>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</si>
  <si>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</si>
  <si>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</si>
  <si>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</si>
  <si>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</si>
  <si>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</si>
  <si>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</si>
  <si>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</si>
  <si>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</si>
  <si>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</si>
  <si>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</si>
  <si>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</si>
  <si>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</si>
  <si>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</si>
  <si>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</si>
  <si>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</si>
  <si>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</si>
  <si>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</si>
  <si>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</si>
  <si>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</si>
  <si>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</si>
  <si>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</si>
  <si>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</si>
  <si>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</si>
  <si>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</si>
  <si>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</si>
  <si>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</si>
  <si>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</si>
  <si>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</si>
  <si>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</si>
  <si>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</si>
  <si>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</si>
  <si>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</si>
  <si>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</si>
  <si>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</si>
  <si>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</si>
  <si>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</si>
  <si>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</si>
  <si>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</si>
  <si>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</si>
  <si>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</si>
  <si>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</si>
  <si>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</si>
  <si>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</si>
  <si>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</si>
  <si>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</si>
  <si>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</si>
  <si>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</si>
  <si>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</si>
  <si>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</si>
  <si>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</si>
  <si>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</si>
  <si>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</si>
  <si>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</si>
  <si>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</si>
  <si>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</si>
  <si>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</si>
  <si>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</si>
  <si>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</si>
  <si>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</si>
  <si>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</si>
  <si>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</si>
  <si>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</si>
  <si>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</si>
  <si>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</si>
  <si>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</si>
  <si>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</si>
  <si>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</si>
  <si>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</si>
  <si>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</si>
  <si>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</si>
  <si>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</si>
  <si>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</si>
  <si>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</si>
  <si>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</si>
  <si>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</si>
  <si>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</si>
  <si>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</si>
  <si>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</si>
  <si>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</si>
  <si>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</si>
  <si>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</si>
  <si>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</si>
  <si>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</si>
  <si>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</si>
  <si>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</si>
  <si>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</si>
  <si>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</si>
  <si>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</si>
  <si>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</si>
  <si>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</si>
  <si>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</si>
  <si>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</si>
  <si>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</si>
  <si>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</si>
  <si>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</si>
  <si>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</si>
  <si>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</si>
  <si>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</si>
  <si>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</si>
  <si>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</si>
  <si>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</si>
  <si>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</si>
  <si>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</si>
  <si>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</si>
  <si>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</si>
  <si>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</si>
  <si>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</si>
  <si>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</si>
  <si>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</si>
  <si>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</si>
  <si>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</si>
  <si>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</si>
  <si>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</si>
  <si>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</si>
  <si>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</si>
  <si>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</si>
  <si>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</si>
  <si>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</si>
  <si>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</si>
  <si>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</si>
  <si>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</si>
  <si>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</si>
  <si>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</si>
  <si>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</si>
  <si>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</si>
  <si>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</si>
  <si>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</si>
  <si>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</si>
  <si>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</si>
  <si>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</si>
  <si>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</si>
  <si>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</si>
  <si>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</si>
  <si>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</si>
  <si>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</si>
  <si>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</si>
  <si>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</si>
  <si>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</si>
  <si>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</si>
  <si>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</si>
  <si>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</si>
  <si>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</si>
  <si>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</si>
  <si>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</si>
  <si>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</si>
  <si>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</si>
  <si>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</si>
  <si>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</si>
  <si>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</si>
  <si>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</si>
  <si>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</si>
  <si>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</si>
  <si>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</si>
  <si>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</si>
  <si>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</si>
  <si>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</si>
  <si>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</si>
  <si>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</si>
  <si>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</si>
  <si>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</si>
  <si>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</si>
  <si>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</si>
  <si>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</si>
  <si>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</si>
  <si>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</si>
  <si>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</si>
  <si>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</si>
  <si>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</si>
  <si>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</si>
  <si>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</si>
  <si>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</si>
  <si>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</si>
  <si>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</si>
  <si>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</si>
  <si>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</si>
  <si>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</si>
  <si>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</si>
  <si>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</si>
  <si>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</si>
  <si>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</si>
  <si>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</si>
  <si>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</si>
  <si>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</si>
  <si>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</si>
  <si>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</si>
  <si>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</si>
  <si>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</si>
  <si>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</si>
  <si>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</si>
  <si>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</si>
  <si>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</si>
  <si>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</si>
  <si>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</si>
  <si>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</si>
  <si>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</si>
  <si>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</si>
  <si>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</si>
  <si>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</si>
  <si>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</si>
  <si>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</si>
  <si>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</si>
  <si>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</si>
  <si>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</si>
  <si>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</si>
  <si>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</si>
  <si>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</si>
  <si>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</si>
  <si>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</si>
  <si>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</si>
  <si>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</si>
  <si>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</si>
  <si>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</si>
  <si>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</si>
  <si>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</si>
  <si>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</si>
  <si>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</si>
  <si>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</si>
  <si>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</si>
  <si>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</si>
  <si>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</si>
  <si>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</si>
  <si>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</si>
  <si>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</si>
  <si>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</si>
  <si>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</si>
  <si>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</si>
  <si>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</si>
  <si>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</si>
  <si>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</si>
  <si>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</si>
  <si>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</si>
  <si>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</si>
  <si>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</si>
  <si>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</si>
  <si>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</si>
  <si>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</si>
  <si>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</si>
  <si>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</si>
  <si>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</si>
  <si>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</si>
  <si>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</si>
  <si>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</si>
  <si>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</si>
  <si>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</si>
  <si>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</si>
  <si>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</si>
  <si>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</si>
  <si>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</si>
  <si>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</si>
  <si>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</si>
  <si>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</si>
  <si>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</si>
  <si>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</si>
  <si>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</si>
  <si>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</si>
  <si>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</si>
  <si>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</si>
  <si>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</si>
  <si>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</si>
  <si>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</si>
  <si>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</si>
  <si>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</si>
  <si>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</si>
  <si>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</si>
  <si>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</si>
  <si>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</si>
  <si>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</si>
  <si>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</si>
  <si>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</si>
  <si>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</si>
  <si>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</si>
  <si>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</si>
  <si>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</si>
  <si>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</si>
  <si>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</si>
  <si>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</si>
  <si>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</si>
  <si>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</si>
  <si>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</si>
  <si>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</si>
  <si>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</si>
  <si>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</si>
  <si>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</si>
  <si>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</si>
  <si>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</si>
  <si>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</si>
  <si>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</si>
  <si>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</si>
  <si>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</si>
  <si>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</si>
  <si>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</si>
  <si>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</si>
  <si>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</si>
  <si>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</si>
  <si>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</si>
  <si>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</si>
  <si>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</si>
  <si>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</si>
  <si>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</si>
  <si>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</si>
  <si>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</si>
  <si>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</si>
  <si>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</si>
  <si>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</si>
  <si>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</si>
  <si>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</si>
  <si>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</si>
  <si>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</si>
  <si>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</si>
  <si>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</si>
  <si>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</si>
  <si>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</si>
  <si>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</si>
  <si>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</si>
  <si>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</si>
  <si>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</si>
  <si>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</si>
  <si>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</si>
  <si>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</si>
  <si>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</si>
  <si>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</si>
  <si>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</si>
  <si>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</si>
  <si>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</si>
  <si>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</si>
  <si>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</si>
  <si>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</si>
  <si>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</si>
  <si>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</si>
  <si>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</si>
  <si>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</si>
  <si>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</si>
  <si>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</si>
  <si>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</si>
  <si>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</si>
  <si>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</si>
  <si>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</si>
  <si>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</si>
  <si>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</si>
  <si>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</si>
  <si>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</si>
  <si>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</si>
  <si>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</si>
  <si>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</si>
  <si>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</si>
  <si>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</si>
  <si>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</si>
  <si>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</si>
  <si>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</si>
  <si>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</si>
  <si>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</si>
  <si>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</si>
  <si>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</si>
  <si>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</si>
  <si>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</si>
  <si>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</si>
  <si>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</si>
  <si>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</si>
  <si>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</si>
  <si>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</si>
  <si>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</si>
  <si>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</si>
  <si>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</si>
  <si>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</si>
  <si>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</si>
  <si>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</si>
  <si>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</si>
  <si>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</si>
  <si>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</si>
  <si>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</si>
  <si>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</si>
  <si>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</si>
  <si>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</si>
  <si>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</si>
  <si>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</si>
  <si>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</si>
  <si>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</si>
  <si>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</si>
  <si>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</si>
  <si>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</si>
  <si>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</si>
  <si>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</si>
  <si>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</si>
  <si>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</si>
  <si>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</si>
  <si>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</si>
  <si>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</si>
  <si>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</si>
  <si>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</si>
  <si>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</si>
  <si>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</si>
  <si>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</si>
  <si>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</si>
  <si>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</si>
  <si>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</si>
  <si>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</si>
  <si>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</si>
  <si>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</si>
  <si>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</si>
  <si>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</si>
  <si>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</si>
  <si>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</si>
  <si>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</si>
  <si>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</si>
  <si>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</si>
  <si>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</si>
  <si>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</si>
  <si>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</si>
  <si>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</si>
  <si>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</si>
  <si>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</si>
  <si>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</si>
  <si>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</si>
  <si>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</si>
  <si>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</si>
  <si>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</si>
  <si>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</si>
  <si>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</si>
  <si>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</si>
  <si>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</si>
  <si>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</si>
  <si>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</si>
  <si>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</si>
  <si>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</si>
  <si>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</si>
  <si>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</si>
  <si>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</si>
  <si>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</si>
  <si>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</si>
  <si>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</si>
  <si>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</si>
  <si>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</si>
  <si>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</si>
  <si>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</si>
  <si>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</si>
  <si>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</si>
  <si>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</si>
  <si>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</si>
  <si>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</si>
  <si>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</si>
  <si>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</si>
  <si>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</si>
  <si>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</si>
  <si>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</si>
  <si>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</si>
  <si>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</si>
  <si>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</si>
  <si>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</si>
  <si>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</si>
  <si>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</si>
  <si>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</si>
  <si>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</si>
  <si>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</si>
  <si>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</si>
  <si>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</si>
  <si>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</si>
  <si>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</si>
  <si>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</si>
  <si>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</si>
  <si>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</si>
  <si>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</si>
  <si>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</si>
  <si>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</si>
  <si>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</si>
  <si>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</si>
  <si>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</si>
  <si>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</si>
  <si>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</si>
  <si>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</si>
  <si>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</si>
  <si>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</si>
  <si>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</si>
  <si>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</si>
  <si>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</si>
  <si>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</si>
  <si>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</si>
  <si>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</si>
  <si>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</si>
  <si>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</si>
  <si>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</si>
  <si>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</si>
  <si>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</si>
  <si>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</si>
  <si>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</si>
  <si>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</si>
  <si>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</si>
  <si>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</si>
  <si>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</si>
  <si>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</si>
  <si>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</si>
  <si>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</si>
  <si>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</si>
  <si>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</si>
  <si>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</si>
  <si>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</si>
  <si>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</si>
  <si>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</si>
  <si>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</si>
  <si>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</si>
  <si>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</si>
  <si>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</si>
  <si>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</si>
  <si>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</si>
  <si>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</si>
  <si>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</si>
  <si>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</si>
  <si>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</si>
  <si>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</si>
  <si>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</si>
  <si>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</si>
  <si>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</si>
  <si>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</si>
  <si>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</si>
  <si>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</si>
  <si>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</si>
  <si>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</si>
  <si>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</si>
  <si>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</si>
  <si>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</si>
  <si>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</si>
  <si>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</si>
  <si>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</si>
  <si>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</si>
  <si>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</si>
  <si>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</si>
  <si>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</si>
  <si>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</si>
  <si>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</si>
  <si>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</si>
  <si>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</si>
  <si>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</si>
  <si>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</si>
  <si>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</si>
  <si>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</si>
  <si>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</si>
  <si>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</si>
  <si>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</si>
  <si>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</si>
  <si>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</si>
  <si>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</si>
  <si>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</si>
  <si>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</si>
  <si>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</si>
  <si>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</si>
  <si>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</si>
  <si>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</si>
  <si>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</si>
  <si>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</si>
  <si>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</si>
  <si>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</si>
  <si>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</si>
  <si>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</si>
  <si>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</si>
  <si>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</si>
  <si>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</si>
  <si>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</si>
  <si>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</si>
  <si>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</si>
  <si>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</si>
  <si>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</si>
  <si>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</si>
  <si>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</si>
  <si>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</si>
  <si>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</si>
  <si>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</si>
  <si>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</si>
  <si>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</si>
  <si>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</si>
  <si>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</si>
  <si>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</si>
  <si>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</si>
  <si>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</si>
  <si>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</si>
  <si>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</si>
  <si>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</si>
  <si>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</si>
  <si>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</si>
  <si>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</si>
  <si>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</si>
  <si>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</si>
  <si>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</si>
  <si>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</si>
  <si>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</si>
  <si>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</si>
  <si>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</si>
  <si>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</si>
  <si>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</si>
  <si>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</si>
  <si>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</si>
  <si>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</si>
  <si>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</si>
  <si>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</si>
  <si>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</si>
  <si>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</si>
  <si>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</si>
  <si>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</si>
  <si>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</si>
  <si>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</si>
  <si>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</si>
  <si>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</si>
  <si>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</si>
  <si>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</si>
  <si>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</si>
  <si>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</si>
  <si>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</si>
  <si>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</si>
  <si>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</si>
  <si>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</si>
  <si>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</si>
  <si>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</si>
  <si>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</si>
  <si>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</si>
  <si>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</si>
  <si>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</si>
  <si>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</si>
  <si>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</si>
  <si>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</si>
  <si>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</si>
  <si>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</si>
  <si>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</si>
  <si>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</si>
  <si>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</si>
  <si>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</si>
  <si>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</si>
  <si>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</si>
  <si>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</si>
  <si>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</si>
  <si>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</si>
  <si>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</si>
  <si>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</si>
  <si>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</si>
  <si>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</si>
  <si>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</si>
  <si>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</si>
  <si>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</si>
  <si>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</si>
  <si>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</si>
  <si>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</si>
  <si>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</si>
  <si>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</si>
  <si>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</si>
  <si>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</si>
  <si>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</si>
  <si>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</si>
  <si>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</si>
  <si>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</si>
  <si>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</si>
  <si>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</si>
  <si>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</si>
  <si>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</si>
  <si>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</si>
  <si>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</si>
  <si>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</si>
  <si>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</si>
  <si>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</si>
  <si>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</si>
  <si>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</si>
  <si>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</si>
  <si>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</si>
  <si>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</si>
  <si>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</si>
  <si>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</si>
  <si>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</si>
  <si>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</si>
  <si>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</si>
  <si>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</si>
  <si>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</si>
  <si>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</si>
  <si>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</si>
  <si>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</si>
  <si>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</si>
  <si>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</si>
  <si>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</si>
  <si>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</si>
  <si>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</si>
  <si>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</si>
  <si>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</si>
  <si>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</si>
  <si>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</si>
  <si>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</si>
  <si>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</si>
  <si>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</si>
  <si>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</si>
  <si>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</si>
  <si>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</si>
  <si>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</si>
  <si>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</si>
  <si>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</si>
  <si>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</si>
  <si>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</si>
  <si>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</si>
  <si>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</si>
  <si>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</si>
  <si>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</si>
  <si>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</si>
  <si>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</si>
  <si>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</si>
  <si>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</si>
  <si>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</si>
  <si>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</si>
  <si>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</si>
  <si>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</si>
  <si>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</si>
  <si>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</si>
  <si>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</si>
  <si>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</si>
  <si>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</si>
  <si>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</si>
  <si>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</si>
  <si>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</si>
  <si>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</si>
  <si>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</si>
  <si>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</si>
  <si>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</si>
  <si>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</si>
  <si>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</si>
  <si>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</si>
  <si>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</si>
  <si>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</si>
  <si>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</si>
  <si>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</si>
  <si>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</si>
  <si>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</si>
  <si>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</si>
  <si>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</si>
  <si>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</si>
  <si>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</si>
  <si>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</si>
  <si>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</si>
  <si>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</si>
  <si>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</si>
  <si>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</si>
  <si>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</si>
  <si>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</si>
  <si>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</si>
  <si>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</si>
  <si>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</si>
  <si>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</si>
  <si>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</si>
  <si>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</si>
  <si>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</si>
  <si>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</si>
  <si>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</si>
  <si>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</si>
  <si>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</si>
  <si>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</si>
  <si>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</si>
  <si>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</si>
  <si>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</si>
  <si>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</si>
  <si>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</si>
  <si>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</si>
  <si>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</si>
  <si>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</si>
  <si>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</si>
  <si>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</si>
  <si>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</si>
  <si>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</si>
  <si>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</si>
  <si>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</si>
  <si>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</si>
  <si>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</si>
  <si>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</si>
  <si>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</si>
  <si>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</si>
  <si>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</si>
  <si>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</si>
  <si>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</si>
  <si>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</si>
  <si>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</si>
  <si>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</si>
  <si>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</si>
  <si>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</si>
  <si>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</si>
  <si>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</si>
  <si>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</si>
  <si>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</si>
  <si>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</si>
  <si>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</si>
  <si>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</si>
  <si>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</si>
  <si>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</si>
  <si>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</si>
  <si>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</si>
  <si>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</si>
  <si>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</si>
  <si>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</si>
  <si>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</si>
  <si>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</si>
  <si>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</si>
  <si>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</si>
  <si>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</si>
  <si>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</si>
  <si>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</si>
  <si>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</si>
  <si>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</si>
  <si>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</si>
  <si>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</si>
  <si>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</si>
  <si>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</si>
  <si>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</si>
  <si>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</si>
  <si>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</si>
  <si>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</si>
  <si>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</si>
  <si>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</si>
  <si>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</si>
  <si>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</si>
  <si>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</si>
  <si>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</si>
  <si>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</si>
  <si>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</si>
  <si>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</si>
  <si>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</si>
  <si>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</si>
  <si>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</si>
  <si>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</si>
  <si>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</si>
  <si>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</si>
  <si>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</si>
  <si>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</si>
  <si>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</si>
  <si>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</si>
  <si>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</si>
  <si>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</si>
  <si>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</si>
  <si>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</si>
  <si>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</si>
  <si>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</si>
  <si>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</si>
  <si>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</si>
  <si>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</si>
  <si>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</si>
  <si>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</si>
  <si>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</si>
  <si>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</si>
  <si>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</si>
  <si>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</si>
  <si>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</si>
  <si>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</si>
  <si>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</si>
  <si>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</si>
  <si>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</si>
  <si>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</si>
  <si>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</si>
  <si>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</si>
  <si>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</si>
  <si>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</si>
  <si>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</si>
  <si>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</si>
  <si>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</si>
  <si>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</si>
  <si>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</si>
  <si>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</si>
  <si>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</si>
  <si>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</si>
  <si>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</si>
  <si>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</si>
  <si>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</si>
  <si>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</si>
  <si>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</si>
  <si>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</si>
  <si>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</si>
  <si>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</si>
  <si>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</si>
  <si>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</si>
  <si>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</si>
  <si>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</si>
  <si>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</si>
  <si>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</si>
  <si>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</si>
  <si>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</si>
  <si>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</si>
  <si>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</si>
  <si>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</si>
  <si>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</si>
  <si>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</si>
  <si>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</si>
  <si>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</si>
  <si>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</si>
  <si>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</si>
  <si>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</si>
  <si>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</si>
  <si>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</si>
  <si>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</si>
  <si>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</si>
  <si>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</si>
  <si>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</si>
  <si>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</si>
  <si>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</si>
  <si>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</si>
  <si>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</si>
  <si>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</si>
  <si>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</si>
  <si>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</si>
  <si>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</si>
  <si>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</si>
  <si>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</si>
  <si>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</si>
  <si>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</si>
  <si>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</si>
  <si>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</si>
  <si>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</si>
  <si>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</si>
  <si>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</si>
  <si>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</si>
  <si>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</si>
  <si>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</si>
  <si>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</si>
  <si>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</si>
  <si>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</si>
  <si>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</si>
  <si>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</si>
  <si>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</si>
  <si>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</si>
  <si>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</si>
  <si>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</si>
  <si>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</si>
  <si>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</si>
  <si>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</si>
  <si>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</si>
  <si>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</si>
  <si>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</si>
  <si>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</si>
  <si>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</si>
  <si>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</si>
  <si>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</si>
  <si>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</si>
  <si>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</si>
  <si>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</si>
  <si>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</si>
  <si>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</si>
  <si>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</si>
  <si>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</si>
  <si>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</si>
  <si>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</si>
  <si>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</si>
  <si>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</si>
  <si>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</si>
  <si>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</si>
  <si>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</si>
  <si>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</si>
  <si>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</si>
  <si>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</si>
  <si>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</si>
  <si>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</si>
  <si>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</si>
  <si>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</si>
  <si>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</si>
  <si>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</si>
  <si>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</si>
  <si>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</si>
  <si>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</si>
  <si>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</si>
  <si>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</si>
  <si>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</si>
  <si>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</si>
  <si>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</si>
  <si>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</si>
  <si>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</si>
  <si>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</si>
  <si>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</si>
  <si>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</si>
  <si>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</si>
  <si>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</si>
  <si>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</si>
  <si>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</si>
  <si>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</si>
  <si>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</si>
  <si>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</si>
  <si>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</si>
  <si>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</si>
  <si>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</si>
  <si>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</si>
  <si>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</si>
  <si>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</si>
  <si>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</si>
  <si>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</si>
  <si>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</si>
  <si>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</si>
  <si>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</si>
  <si>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</si>
  <si>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</si>
  <si>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</si>
  <si>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</si>
  <si>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</si>
  <si>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</si>
  <si>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</si>
  <si>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</si>
  <si>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</si>
  <si>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</si>
  <si>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</si>
  <si>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</si>
  <si>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</si>
  <si>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</si>
  <si>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</si>
  <si>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</si>
  <si>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</si>
  <si>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</si>
  <si>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</si>
  <si>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</si>
  <si>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</si>
  <si>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</si>
  <si>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</si>
  <si>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</si>
  <si>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</si>
  <si>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</si>
  <si>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</si>
  <si>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</si>
  <si>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</si>
  <si>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</si>
  <si>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</si>
  <si>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</si>
  <si>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</si>
  <si>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</si>
  <si>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</si>
  <si>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</si>
  <si>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</si>
  <si>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</si>
  <si>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</si>
  <si>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</si>
  <si>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</si>
  <si>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</si>
  <si>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</si>
  <si>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</si>
  <si>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</si>
  <si>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</si>
  <si>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</si>
  <si>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</si>
  <si>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</si>
  <si>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</si>
  <si>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</si>
  <si>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</si>
  <si>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</si>
  <si>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</si>
  <si>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</si>
  <si>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</si>
  <si>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</si>
  <si>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</si>
  <si>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</si>
  <si>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</si>
  <si>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</si>
  <si>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</si>
  <si>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</si>
  <si>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</si>
  <si>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</si>
  <si>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</si>
  <si>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</si>
  <si>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</si>
  <si>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</si>
  <si>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</si>
  <si>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</si>
  <si>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</si>
  <si>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</si>
  <si>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</si>
  <si>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</si>
  <si>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</si>
  <si>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</si>
  <si>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</si>
  <si>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</si>
  <si>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</si>
  <si>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</si>
  <si>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</si>
  <si>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</si>
  <si>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</si>
  <si>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</si>
  <si>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</si>
  <si>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</si>
  <si>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</si>
  <si>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</si>
  <si>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</si>
  <si>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</si>
  <si>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</si>
  <si>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</si>
  <si>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</si>
  <si>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</si>
  <si>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</si>
  <si>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</si>
  <si>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</si>
  <si>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</si>
  <si>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</si>
  <si>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</si>
  <si>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</si>
  <si>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</si>
  <si>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</si>
  <si>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</si>
  <si>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</si>
  <si>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</si>
  <si>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</si>
  <si>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</si>
  <si>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</si>
  <si>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</si>
  <si>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</si>
  <si>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</si>
  <si>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</si>
  <si>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</si>
  <si>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</si>
  <si>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</si>
  <si>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</si>
  <si>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</si>
  <si>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</si>
  <si>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</si>
  <si>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</si>
  <si>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</si>
  <si>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</si>
  <si>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</si>
  <si>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</si>
  <si>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</si>
  <si>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</si>
  <si>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</si>
  <si>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</si>
  <si>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</si>
  <si>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</si>
  <si>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</si>
  <si>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</si>
  <si>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</si>
  <si>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</si>
  <si>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</si>
  <si>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</si>
  <si>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</si>
  <si>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</si>
  <si>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</si>
  <si>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</si>
  <si>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</si>
  <si>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</si>
  <si>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</si>
  <si>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</si>
  <si>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</si>
  <si>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</si>
  <si>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</si>
  <si>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</si>
  <si>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</si>
  <si>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</si>
  <si>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</si>
  <si>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</si>
  <si>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</si>
  <si>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</si>
  <si>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</si>
  <si>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</si>
  <si>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</si>
  <si>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</si>
  <si>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</si>
  <si>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</si>
  <si>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</si>
  <si>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</si>
  <si>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</si>
  <si>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</si>
  <si>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</si>
  <si>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</si>
  <si>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</si>
  <si>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</si>
  <si>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</si>
  <si>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</si>
  <si>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</si>
  <si>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</si>
  <si>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</si>
  <si>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</si>
  <si>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</si>
  <si>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</si>
  <si>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</si>
  <si>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</si>
  <si>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</si>
  <si>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</si>
  <si>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</si>
  <si>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</si>
  <si>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</si>
  <si>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</si>
  <si>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</si>
  <si>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</si>
  <si>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</si>
  <si>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</si>
  <si>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</si>
  <si>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</si>
  <si>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</si>
  <si>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</si>
  <si>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</si>
  <si>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</si>
  <si>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</si>
  <si>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</si>
  <si>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</si>
  <si>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</si>
  <si>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</si>
  <si>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</si>
  <si>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</si>
  <si>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</si>
  <si>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</si>
  <si>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</si>
  <si>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</si>
  <si>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</si>
  <si>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</si>
  <si>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</si>
  <si>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</si>
  <si>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</si>
  <si>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</si>
  <si>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</si>
  <si>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</si>
  <si>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</si>
  <si>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</si>
  <si>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</si>
  <si>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</si>
  <si>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</si>
  <si>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</si>
  <si>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</si>
  <si>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</si>
  <si>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</si>
  <si>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</si>
  <si>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</si>
  <si>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</si>
  <si>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</si>
  <si>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</si>
  <si>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</si>
  <si>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</si>
  <si>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</si>
  <si>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</si>
  <si>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</si>
  <si>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</si>
  <si>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</si>
  <si>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</si>
  <si>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</si>
  <si>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</si>
  <si>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</si>
  <si>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</si>
  <si>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</si>
  <si>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</si>
  <si>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</si>
  <si>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</si>
  <si>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</si>
  <si>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</si>
  <si>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</si>
  <si>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</si>
  <si>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</si>
  <si>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</si>
  <si>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</si>
  <si>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</si>
  <si>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</si>
  <si>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</si>
  <si>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</si>
  <si>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</si>
  <si>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</si>
  <si>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</si>
  <si>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</si>
  <si>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</si>
  <si>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</si>
  <si>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</si>
  <si>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</si>
  <si>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</si>
  <si>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</si>
  <si>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</si>
  <si>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</si>
  <si>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</si>
  <si>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</si>
  <si>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</si>
  <si>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</si>
  <si>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</si>
  <si>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</si>
  <si>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</si>
  <si>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</si>
  <si>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</si>
  <si>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</si>
  <si>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</si>
  <si>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</si>
  <si>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</si>
  <si>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</si>
  <si>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</si>
  <si>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</si>
  <si>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</si>
  <si>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</si>
  <si>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</si>
  <si>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</si>
  <si>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</si>
  <si>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</si>
  <si>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</si>
  <si>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</si>
  <si>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</si>
  <si>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</si>
  <si>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</si>
  <si>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</si>
  <si>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</si>
  <si>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</si>
  <si>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</si>
  <si>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</si>
  <si>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</si>
  <si>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</si>
  <si>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</si>
  <si>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</si>
  <si>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</si>
  <si>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</si>
  <si>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</si>
  <si>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</si>
  <si>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</si>
  <si>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</si>
  <si>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</si>
  <si>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</si>
  <si>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</si>
  <si>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</si>
  <si>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</si>
  <si>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</si>
  <si>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</si>
  <si>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</si>
  <si>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</si>
  <si>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</si>
  <si>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</si>
  <si>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</si>
  <si>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</si>
  <si>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</si>
  <si>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</si>
  <si>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</si>
  <si>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</si>
  <si>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</si>
  <si>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</si>
  <si>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</si>
  <si>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</si>
  <si>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</si>
  <si>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</si>
  <si>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</si>
  <si>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</si>
  <si>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</si>
  <si>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</si>
  <si>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</si>
  <si>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</si>
  <si>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</si>
  <si>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</si>
  <si>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</si>
  <si>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</si>
  <si>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</si>
  <si>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</si>
  <si>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</si>
  <si>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</si>
  <si>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</si>
  <si>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</si>
  <si>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</si>
  <si>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</si>
  <si>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</si>
  <si>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</si>
  <si>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</si>
  <si>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</si>
  <si>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</si>
  <si>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</si>
  <si>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</si>
  <si>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</si>
  <si>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</si>
  <si>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</si>
  <si>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</si>
  <si>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</si>
  <si>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</si>
  <si>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</si>
  <si>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</si>
  <si>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</si>
  <si>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</si>
  <si>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</si>
  <si>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</si>
  <si>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</si>
  <si>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</si>
  <si>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</si>
  <si>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</si>
  <si>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</si>
  <si>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</si>
  <si>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</si>
  <si>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</si>
  <si>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</si>
  <si>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</si>
  <si>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</si>
  <si>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</si>
  <si>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</si>
  <si>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</si>
  <si>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</si>
  <si>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</si>
  <si>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</si>
  <si>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</si>
  <si>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</si>
  <si>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</si>
  <si>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</si>
  <si>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</si>
  <si>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</si>
  <si>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</si>
  <si>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</si>
  <si>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</si>
  <si>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</si>
  <si>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</si>
  <si>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</si>
  <si>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</si>
  <si>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</si>
  <si>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</si>
  <si>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</si>
  <si>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</si>
  <si>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</si>
  <si>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</si>
  <si>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</si>
  <si>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</si>
  <si>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</si>
  <si>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</si>
  <si>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</si>
  <si>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</si>
  <si>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</si>
  <si>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</si>
  <si>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</si>
  <si>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</si>
  <si>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</si>
  <si>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</si>
  <si>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</si>
  <si>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</si>
  <si>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</si>
  <si>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</si>
  <si>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</si>
  <si>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</si>
  <si>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</si>
  <si>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</si>
  <si>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</si>
  <si>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</si>
  <si>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</si>
  <si>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</si>
  <si>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</si>
  <si>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</si>
  <si>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</si>
  <si>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</si>
  <si>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</si>
  <si>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</si>
  <si>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</si>
  <si>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</si>
  <si>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</si>
  <si>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</si>
  <si>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</si>
  <si>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</si>
  <si>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</si>
  <si>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</si>
  <si>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</si>
  <si>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</si>
  <si>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</si>
  <si>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</si>
  <si>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</si>
  <si>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</si>
  <si>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</si>
  <si>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</si>
  <si>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</si>
  <si>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</si>
  <si>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</si>
  <si>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</si>
  <si>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</si>
  <si>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</si>
  <si>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</si>
  <si>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</si>
  <si>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</si>
  <si>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</si>
  <si>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</si>
  <si>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</si>
  <si>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</si>
  <si>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</si>
  <si>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</si>
  <si>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</si>
  <si>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</si>
  <si>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</si>
  <si>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</si>
  <si>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</si>
  <si>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</si>
  <si>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</si>
  <si>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</si>
  <si>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</si>
  <si>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</si>
  <si>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</si>
  <si>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</si>
  <si>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</si>
  <si>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</si>
  <si>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</si>
  <si>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</si>
  <si>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</si>
  <si>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</si>
  <si>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</si>
  <si>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</si>
  <si>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</si>
  <si>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</si>
  <si>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</si>
  <si>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</si>
  <si>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</si>
  <si>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</si>
  <si>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</si>
  <si>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</si>
  <si>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</si>
  <si>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</si>
  <si>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</si>
  <si>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</si>
  <si>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</si>
  <si>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</si>
  <si>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</si>
  <si>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</si>
  <si>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</si>
  <si>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</si>
  <si>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</si>
  <si>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</si>
  <si>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</si>
  <si>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</si>
  <si>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</si>
  <si>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</si>
  <si>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</si>
  <si>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</si>
  <si>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</si>
  <si>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</si>
  <si>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</si>
  <si>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</si>
  <si>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</si>
  <si>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</si>
  <si>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</si>
  <si>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</si>
  <si>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</si>
  <si>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</si>
  <si>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</si>
  <si>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</si>
  <si>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</si>
  <si>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</si>
  <si>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</si>
  <si>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</si>
  <si>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</si>
  <si>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</si>
  <si>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</si>
  <si>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</si>
  <si>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</si>
  <si>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</si>
  <si>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</si>
  <si>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</si>
  <si>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</si>
  <si>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</si>
  <si>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</si>
  <si>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</si>
  <si>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</si>
  <si>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</si>
  <si>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</si>
  <si>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</si>
  <si>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</si>
  <si>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</si>
  <si>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</si>
  <si>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</si>
  <si>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</si>
  <si>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</si>
  <si>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</si>
  <si>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</si>
  <si>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</si>
  <si>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</si>
  <si>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</si>
  <si>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</si>
  <si>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</si>
  <si>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</si>
  <si>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</si>
  <si>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</si>
  <si>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</si>
  <si>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</si>
  <si>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</si>
  <si>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</si>
  <si>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</si>
  <si>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</si>
  <si>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</si>
  <si>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</si>
  <si>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</si>
  <si>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</si>
  <si>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</si>
  <si>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</si>
  <si>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</si>
  <si>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</si>
  <si>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</si>
  <si>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</si>
  <si>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</si>
  <si>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</si>
  <si>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</si>
  <si>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</si>
  <si>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</si>
  <si>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</si>
  <si>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</si>
  <si>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</si>
  <si>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</si>
  <si>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</si>
  <si>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</si>
  <si>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</si>
  <si>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</si>
  <si>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</si>
  <si>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</si>
  <si>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</si>
  <si>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</si>
  <si>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</si>
  <si>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</si>
  <si>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</si>
  <si>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</si>
  <si>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</si>
  <si>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</si>
  <si>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</si>
  <si>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</si>
  <si>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</si>
  <si>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</si>
  <si>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</si>
  <si>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</si>
  <si>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</si>
  <si>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</si>
  <si>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</si>
  <si>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</si>
  <si>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</si>
  <si>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</si>
  <si>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</si>
  <si>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</si>
  <si>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</si>
  <si>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</si>
  <si>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</si>
  <si>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</si>
  <si>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</si>
  <si>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</si>
  <si>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</si>
  <si>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</si>
  <si>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</si>
  <si>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</si>
  <si>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</si>
  <si>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</si>
  <si>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</si>
  <si>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</si>
  <si>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</si>
  <si>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</si>
  <si>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</si>
  <si>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</si>
  <si>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</si>
  <si>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</si>
  <si>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</si>
  <si>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</si>
  <si>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</si>
  <si>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</si>
  <si>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</si>
  <si>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</si>
  <si>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</si>
  <si>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</si>
  <si>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</si>
  <si>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</si>
  <si>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</si>
  <si>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</si>
  <si>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</si>
  <si>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</si>
  <si>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</si>
  <si>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</si>
  <si>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</si>
  <si>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</si>
  <si>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</si>
  <si>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</si>
  <si>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</si>
  <si>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</si>
  <si>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</si>
  <si>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</si>
  <si>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</si>
  <si>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</si>
  <si>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</si>
  <si>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</si>
  <si>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</si>
  <si>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</si>
  <si>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</si>
  <si>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</si>
  <si>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</si>
  <si>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</si>
  <si>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</si>
  <si>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</si>
  <si>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</si>
  <si>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</si>
  <si>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</si>
  <si>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</si>
  <si>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</si>
  <si>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</si>
  <si>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</si>
  <si>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</si>
  <si>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</si>
  <si>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</si>
  <si>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</si>
  <si>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</si>
  <si>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</si>
  <si>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</si>
  <si>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</si>
  <si>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</si>
  <si>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</si>
  <si>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</si>
  <si>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</si>
  <si>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</si>
  <si>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</si>
  <si>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</si>
  <si>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</si>
  <si>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</si>
  <si>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</si>
  <si>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</si>
  <si>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</si>
  <si>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</si>
  <si>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</si>
  <si>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</si>
  <si>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</si>
  <si>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</si>
  <si>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</si>
  <si>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</si>
  <si>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</si>
  <si>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</si>
  <si>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</si>
  <si>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</si>
  <si>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</si>
  <si>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</si>
  <si>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</si>
  <si>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</si>
  <si>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</si>
  <si>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</si>
  <si>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</si>
  <si>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</si>
  <si>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</si>
  <si>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</si>
  <si>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</si>
  <si>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</si>
  <si>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</si>
  <si>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</si>
  <si>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</si>
  <si>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</si>
  <si>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</si>
  <si>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</si>
  <si>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</si>
  <si>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</si>
  <si>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</si>
  <si>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</si>
  <si>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</si>
  <si>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</si>
  <si>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</si>
  <si>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</si>
  <si>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</si>
  <si>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</si>
  <si>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</si>
  <si>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</si>
  <si>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</si>
  <si>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</si>
  <si>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</si>
  <si>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</si>
  <si>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</si>
  <si>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</si>
  <si>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</si>
  <si>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</si>
  <si>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</si>
  <si>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</si>
  <si>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</si>
  <si>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</si>
  <si>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</si>
  <si>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</si>
  <si>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</si>
  <si>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</si>
  <si>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</si>
  <si>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</si>
  <si>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</si>
  <si>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</si>
  <si>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</si>
  <si>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</si>
  <si>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</si>
  <si>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</si>
  <si>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</si>
  <si>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</si>
  <si>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</si>
  <si>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</si>
  <si>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</si>
  <si>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</si>
  <si>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</si>
  <si>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</si>
  <si>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</si>
  <si>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</si>
  <si>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</si>
  <si>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</si>
  <si>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</si>
  <si>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</si>
  <si>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</si>
  <si>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</si>
  <si>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</si>
  <si>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</si>
  <si>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</si>
  <si>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</si>
  <si>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</si>
  <si>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</si>
  <si>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</si>
  <si>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</si>
  <si>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</si>
  <si>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</si>
  <si>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</si>
  <si>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</si>
  <si>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</si>
  <si>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</si>
  <si>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</si>
  <si>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</si>
  <si>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</si>
  <si>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</si>
  <si>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</si>
  <si>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</si>
  <si>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</si>
  <si>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</si>
  <si>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</si>
  <si>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</si>
  <si>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</si>
  <si>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</si>
  <si>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</si>
  <si>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</si>
  <si>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</si>
  <si>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</si>
  <si>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</si>
  <si>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</si>
  <si>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</si>
  <si>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</si>
  <si>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</si>
  <si>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</si>
  <si>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</si>
  <si>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</si>
  <si>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</si>
  <si>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</si>
  <si>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</si>
  <si>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</si>
  <si>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</si>
  <si>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</si>
  <si>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</si>
  <si>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</si>
  <si>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</si>
  <si>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</si>
  <si>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</si>
  <si>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</si>
  <si>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</si>
  <si>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</si>
  <si>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</si>
  <si>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</si>
  <si>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</si>
  <si>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</si>
  <si>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</si>
  <si>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</si>
  <si>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</si>
  <si>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</si>
  <si>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</si>
  <si>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</si>
  <si>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</si>
  <si>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</si>
  <si>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</si>
  <si>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</si>
  <si>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</si>
  <si>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</si>
  <si>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</si>
  <si>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</si>
  <si>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</si>
  <si>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</si>
  <si>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</si>
  <si>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</si>
  <si>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</si>
  <si>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</si>
  <si>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</si>
  <si>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</si>
  <si>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</si>
  <si>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</si>
  <si>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</si>
  <si>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</si>
  <si>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</si>
  <si>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</si>
  <si>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</si>
  <si>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</si>
  <si>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</si>
  <si>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</si>
  <si>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</si>
  <si>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</si>
  <si>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</si>
  <si>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</si>
  <si>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</si>
  <si>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</si>
  <si>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</si>
  <si>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</si>
  <si>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</si>
  <si>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</si>
  <si>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</si>
  <si>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</si>
  <si>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</si>
  <si>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</si>
  <si>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</si>
  <si>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</si>
  <si>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</si>
  <si>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</si>
  <si>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</si>
  <si>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</si>
  <si>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</si>
  <si>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</si>
  <si>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</si>
  <si>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</si>
  <si>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</si>
  <si>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</si>
  <si>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</si>
  <si>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</si>
  <si>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</si>
  <si>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</si>
  <si>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</si>
  <si>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</si>
  <si>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</si>
  <si>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</si>
  <si>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</si>
  <si>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</si>
  <si>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</si>
  <si>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</si>
  <si>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</si>
  <si>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</si>
  <si>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</si>
  <si>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</si>
  <si>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</si>
  <si>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</si>
  <si>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</si>
  <si>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</si>
  <si>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</si>
  <si>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</si>
  <si>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</si>
  <si>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</si>
  <si>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</si>
  <si>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</si>
  <si>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</si>
  <si>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</si>
  <si>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</si>
  <si>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</si>
  <si>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</si>
  <si>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</si>
  <si>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</si>
  <si>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</si>
  <si>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</si>
  <si>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</si>
  <si>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</si>
  <si>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</si>
  <si>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</si>
  <si>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</si>
  <si>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</si>
  <si>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</si>
  <si>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</si>
  <si>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</si>
  <si>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</si>
  <si>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</si>
  <si>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</si>
  <si>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</si>
  <si>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</si>
  <si>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</si>
  <si>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</si>
  <si>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</si>
  <si>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</si>
  <si>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</si>
  <si>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</si>
  <si>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</si>
  <si>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</si>
  <si>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</si>
  <si>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</si>
  <si>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</si>
  <si>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</si>
  <si>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</si>
  <si>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</si>
  <si>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</si>
  <si>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</si>
  <si>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</si>
  <si>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</si>
  <si>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</si>
  <si>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</si>
  <si>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</si>
  <si>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</si>
  <si>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</si>
  <si>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</si>
  <si>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</si>
  <si>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</si>
  <si>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</si>
  <si>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</si>
  <si>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</si>
  <si>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</si>
  <si>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</si>
  <si>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</si>
  <si>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</si>
  <si>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</si>
  <si>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</si>
  <si>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</si>
  <si>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</si>
  <si>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</si>
  <si>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</si>
  <si>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</si>
  <si>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</si>
  <si>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</si>
  <si>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</si>
  <si>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</si>
  <si>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</si>
  <si>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</si>
  <si>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</si>
  <si>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</si>
  <si>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</si>
  <si>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</si>
  <si>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</si>
  <si>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</si>
  <si>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</si>
  <si>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</si>
  <si>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</si>
  <si>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</si>
  <si>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</si>
  <si>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</si>
  <si>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</si>
  <si>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</si>
  <si>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</si>
  <si>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</si>
  <si>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</si>
  <si>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</si>
  <si>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</si>
  <si>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</si>
  <si>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</si>
  <si>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</si>
  <si>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</si>
  <si>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</si>
  <si>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</si>
  <si>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</si>
  <si>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</si>
  <si>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</si>
  <si>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</si>
  <si>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</si>
  <si>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</si>
  <si>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</si>
  <si>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</si>
  <si>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</si>
  <si>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</si>
  <si>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</si>
  <si>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</si>
  <si>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</si>
  <si>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</si>
  <si>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</si>
  <si>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</si>
  <si>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</si>
  <si>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</si>
  <si>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</si>
  <si>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</si>
  <si>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</si>
  <si>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</si>
  <si>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</si>
  <si>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</si>
  <si>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</si>
  <si>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</si>
  <si>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</si>
  <si>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</si>
  <si>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</si>
  <si>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</si>
  <si>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</si>
  <si>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</si>
  <si>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</si>
  <si>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</si>
  <si>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</si>
  <si>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</si>
  <si>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</si>
  <si>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</si>
  <si>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</si>
  <si>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</si>
  <si>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</si>
  <si>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</si>
  <si>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</si>
  <si>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</si>
  <si>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</si>
  <si>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</si>
  <si>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</si>
  <si>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</si>
  <si>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</si>
  <si>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</si>
  <si>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</si>
  <si>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</si>
  <si>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</si>
  <si>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</si>
  <si>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</si>
  <si>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</si>
  <si>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</si>
  <si>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</si>
  <si>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</si>
  <si>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</si>
  <si>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</si>
  <si>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</si>
  <si>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</si>
  <si>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</si>
  <si>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</si>
  <si>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</si>
  <si>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</si>
  <si>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</si>
  <si>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</si>
  <si>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</si>
  <si>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</si>
  <si>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</si>
  <si>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</si>
  <si>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</si>
  <si>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</si>
  <si>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</si>
  <si>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</si>
  <si>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</si>
  <si>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</si>
  <si>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</si>
  <si>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</si>
  <si>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</si>
  <si>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</si>
  <si>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</si>
  <si>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</si>
  <si>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</si>
  <si>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</si>
  <si>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</si>
  <si>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</si>
  <si>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</si>
  <si>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</si>
  <si>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</si>
  <si>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</si>
  <si>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</si>
  <si>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</si>
  <si>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</si>
  <si>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</si>
  <si>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</si>
  <si>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</si>
  <si>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</si>
  <si>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</si>
  <si>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</si>
  <si>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</si>
  <si>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</si>
  <si>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</si>
  <si>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</si>
  <si>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</si>
  <si>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</si>
  <si>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</si>
  <si>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</si>
  <si>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</si>
  <si>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</si>
  <si>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</si>
  <si>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</si>
  <si>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</si>
  <si>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</si>
  <si>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</si>
  <si>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</si>
  <si>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</si>
  <si>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</si>
  <si>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</si>
  <si>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</si>
  <si>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</si>
  <si>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</si>
  <si>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</si>
  <si>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</si>
  <si>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</si>
  <si>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</si>
  <si>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</si>
  <si>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</si>
  <si>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</si>
  <si>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</si>
  <si>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</si>
  <si>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</si>
  <si>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</si>
  <si>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</si>
  <si>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</si>
  <si>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</si>
  <si>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</si>
  <si>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</si>
  <si>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</si>
  <si>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</si>
  <si>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</si>
  <si>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</si>
  <si>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</si>
  <si>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</si>
  <si>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</si>
  <si>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</si>
  <si>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</si>
  <si>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</si>
  <si>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</si>
  <si>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</si>
  <si>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</si>
  <si>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</si>
  <si>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</si>
  <si>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</si>
  <si>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</si>
  <si>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</si>
  <si>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</si>
  <si>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</si>
  <si>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</si>
  <si>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</si>
  <si>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</si>
  <si>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</si>
  <si>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</si>
  <si>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</si>
  <si>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</si>
  <si>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</si>
  <si>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</si>
  <si>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</si>
  <si>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</si>
  <si>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</si>
  <si>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</si>
  <si>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</si>
  <si>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</si>
  <si>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</si>
  <si>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</si>
  <si>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</si>
  <si>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</si>
  <si>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</si>
  <si>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</si>
  <si>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</si>
  <si>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</si>
  <si>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</si>
  <si>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</si>
  <si>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</si>
  <si>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</si>
  <si>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</si>
  <si>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</si>
  <si>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</si>
  <si>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</si>
  <si>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</si>
  <si>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</si>
  <si>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</si>
  <si>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</si>
  <si>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</si>
  <si>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</si>
  <si>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</si>
  <si>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</si>
  <si>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</si>
  <si>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</si>
  <si>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</si>
  <si>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</si>
  <si>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</si>
  <si>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</si>
  <si>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</si>
  <si>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</si>
  <si>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</si>
  <si>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</si>
  <si>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</si>
  <si>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</si>
  <si>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</si>
  <si>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</si>
  <si>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</si>
  <si>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</si>
  <si>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</si>
  <si>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</si>
  <si>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</si>
  <si>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</si>
  <si>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</si>
  <si>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</si>
  <si>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</si>
  <si>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</si>
  <si>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</si>
  <si>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</si>
  <si>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</si>
  <si>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</si>
  <si>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</si>
  <si>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</si>
  <si>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</si>
  <si>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</si>
  <si>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</si>
  <si>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</si>
  <si>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</si>
  <si>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</si>
  <si>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</si>
  <si>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</si>
  <si>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</si>
  <si>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</si>
  <si>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</si>
  <si>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</si>
  <si>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</si>
  <si>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</si>
  <si>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</si>
  <si>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</si>
  <si>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</si>
  <si>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</si>
  <si>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</si>
  <si>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</si>
  <si>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</si>
  <si>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</si>
  <si>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</si>
  <si>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</si>
  <si>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</si>
  <si>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</si>
  <si>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</si>
  <si>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</si>
  <si>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</si>
  <si>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</si>
  <si>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</si>
  <si>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</si>
  <si>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</si>
  <si>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</si>
  <si>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</si>
  <si>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</si>
  <si>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</si>
  <si>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</si>
  <si>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</si>
  <si>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</si>
  <si>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</si>
  <si>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</si>
  <si>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</si>
  <si>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</si>
  <si>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</si>
  <si>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</si>
  <si>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</si>
  <si>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</si>
  <si>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</si>
  <si>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</si>
  <si>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</si>
  <si>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</si>
  <si>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</si>
  <si>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</si>
  <si>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</si>
  <si>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</si>
  <si>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</si>
  <si>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</si>
  <si>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</si>
  <si>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</si>
  <si>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</si>
  <si>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</si>
  <si>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</si>
  <si>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</si>
  <si>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</si>
  <si>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</si>
  <si>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</si>
  <si>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</si>
  <si>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</si>
  <si>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</si>
  <si>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</si>
  <si>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</si>
  <si>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</si>
  <si>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</si>
  <si>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</si>
  <si>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</si>
  <si>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</si>
  <si>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</si>
  <si>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</si>
  <si>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</si>
  <si>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</si>
  <si>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</si>
  <si>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</si>
  <si>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</si>
  <si>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</si>
  <si>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</si>
  <si>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</si>
  <si>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</si>
  <si>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</si>
  <si>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</si>
  <si>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</si>
  <si>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</si>
  <si>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</si>
  <si>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</si>
  <si>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</si>
  <si>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</si>
  <si>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</si>
  <si>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</si>
  <si>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</si>
  <si>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</si>
  <si>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</si>
  <si>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</si>
  <si>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</si>
  <si>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</si>
  <si>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</si>
  <si>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</si>
  <si>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</si>
  <si>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</si>
  <si>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</si>
  <si>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</si>
  <si>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</si>
  <si>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</si>
  <si>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</si>
  <si>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</si>
  <si>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</si>
  <si>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</si>
  <si>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</si>
  <si>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</si>
  <si>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</si>
  <si>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</si>
  <si>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</si>
  <si>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</si>
  <si>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</si>
  <si>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</si>
  <si>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</si>
  <si>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</si>
  <si>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</si>
  <si>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</si>
  <si>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</si>
  <si>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</si>
  <si>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</si>
  <si>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</si>
  <si>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</si>
  <si>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</si>
  <si>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</si>
  <si>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</si>
  <si>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</si>
  <si>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</si>
  <si>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</si>
  <si>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</si>
  <si>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</si>
  <si>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</si>
  <si>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</si>
  <si>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</si>
  <si>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</si>
  <si>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</si>
  <si>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</si>
  <si>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</si>
  <si>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</si>
  <si>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</si>
  <si>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</si>
  <si>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</si>
  <si>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</si>
  <si>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</si>
  <si>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</si>
  <si>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</si>
  <si>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</si>
  <si>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</si>
  <si>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</si>
  <si>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</si>
  <si>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</si>
  <si>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</si>
  <si>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</si>
  <si>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</si>
  <si>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</si>
  <si>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</si>
  <si>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</si>
  <si>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</si>
  <si>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</si>
  <si>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</si>
  <si>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</si>
  <si>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</si>
  <si>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</si>
  <si>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</si>
  <si>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</si>
  <si>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</si>
  <si>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</si>
  <si>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</si>
  <si>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</si>
  <si>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</si>
  <si>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</si>
  <si>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</si>
  <si>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</si>
  <si>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</si>
  <si>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</si>
  <si>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</si>
  <si>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</si>
  <si>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</si>
  <si>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</si>
  <si>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</si>
  <si>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</si>
  <si>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</si>
  <si>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</si>
  <si>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</si>
  <si>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</si>
  <si>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</si>
  <si>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</si>
  <si>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</si>
  <si>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</si>
  <si>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</si>
  <si>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</si>
  <si>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</si>
  <si>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</si>
  <si>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</si>
  <si>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</si>
  <si>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</si>
  <si>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</si>
  <si>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</si>
  <si>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</si>
  <si>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</si>
  <si>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</si>
  <si>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</si>
  <si>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</si>
  <si>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</si>
  <si>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</si>
  <si>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</si>
  <si>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</si>
  <si>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</si>
  <si>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</si>
  <si>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</si>
  <si>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</si>
  <si>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</si>
  <si>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</si>
  <si>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</si>
  <si>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</si>
  <si>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</si>
  <si>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</si>
  <si>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</si>
  <si>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</si>
  <si>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</si>
  <si>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</si>
  <si>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</si>
  <si>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</si>
  <si>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</si>
  <si>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</si>
  <si>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</si>
  <si>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</si>
  <si>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</si>
  <si>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</si>
  <si>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</si>
  <si>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</si>
  <si>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</si>
  <si>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</si>
  <si>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</si>
  <si>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</si>
  <si>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</si>
  <si>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</si>
  <si>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</si>
  <si>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</si>
  <si>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</si>
  <si>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</si>
  <si>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</si>
  <si>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</si>
  <si>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</si>
  <si>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</si>
  <si>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</si>
  <si>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</si>
  <si>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</si>
  <si>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</si>
  <si>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</si>
  <si>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</si>
  <si>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</si>
  <si>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</si>
  <si>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</si>
  <si>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</si>
  <si>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</si>
  <si>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</si>
  <si>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</si>
  <si>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</si>
  <si>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</si>
  <si>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</si>
  <si>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</si>
  <si>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</si>
  <si>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</si>
  <si>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</si>
  <si>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</si>
  <si>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</si>
  <si>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</si>
  <si>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</si>
  <si>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</si>
  <si>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</si>
  <si>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</si>
  <si>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</si>
  <si>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</si>
  <si>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</si>
  <si>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</si>
  <si>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</si>
  <si>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</si>
  <si>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</si>
  <si>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</si>
  <si>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</si>
  <si>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</si>
  <si>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</si>
  <si>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</si>
  <si>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</si>
  <si>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</si>
  <si>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</si>
  <si>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</si>
  <si>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</si>
  <si>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</si>
  <si>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</si>
  <si>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</si>
  <si>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</si>
  <si>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</si>
  <si>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</si>
  <si>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</si>
  <si>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</si>
  <si>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</si>
  <si>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</si>
  <si>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</si>
  <si>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</si>
  <si>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</si>
  <si>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</si>
  <si>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</si>
  <si>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</si>
  <si>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</si>
  <si>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</si>
  <si>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</si>
  <si>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</si>
  <si>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</si>
  <si>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</si>
  <si>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</si>
  <si>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</si>
  <si>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</si>
  <si>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</si>
  <si>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</si>
  <si>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</si>
  <si>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</si>
  <si>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</si>
  <si>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</si>
  <si>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</si>
  <si>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</si>
  <si>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</si>
  <si>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</si>
  <si>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</si>
  <si>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</si>
  <si>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</si>
  <si>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</si>
  <si>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</si>
  <si>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</si>
  <si>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</si>
  <si>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</si>
  <si>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</si>
  <si>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</si>
  <si>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</si>
  <si>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</si>
  <si>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</si>
  <si>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</si>
  <si>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</si>
  <si>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</si>
  <si>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</si>
  <si>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</si>
  <si>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</si>
  <si>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</si>
  <si>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</si>
  <si>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</si>
  <si>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</si>
  <si>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</si>
  <si>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</si>
  <si>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</si>
  <si>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</si>
  <si>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</si>
  <si>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</si>
  <si>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</si>
  <si>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</si>
  <si>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</si>
  <si>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</si>
  <si>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</si>
  <si>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</si>
  <si>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</si>
  <si>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</si>
  <si>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</si>
  <si>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</si>
  <si>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</si>
  <si>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</si>
  <si>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</si>
  <si>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</si>
  <si>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</si>
  <si>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</si>
  <si>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</si>
  <si>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</si>
  <si>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</si>
  <si>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</si>
  <si>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</si>
  <si>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</si>
  <si>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</si>
  <si>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</si>
  <si>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</si>
  <si>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</si>
  <si>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</si>
  <si>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</si>
  <si>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</si>
  <si>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</si>
  <si>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</si>
  <si>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</si>
  <si>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</si>
  <si>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</si>
  <si>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</si>
  <si>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</si>
  <si>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</si>
  <si>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</si>
  <si>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</si>
  <si>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</si>
  <si>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</si>
  <si>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</si>
  <si>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</si>
  <si>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</si>
  <si>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</si>
  <si>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</si>
  <si>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</si>
  <si>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</si>
  <si>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</si>
  <si>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</si>
  <si>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</si>
  <si>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</si>
  <si>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</si>
  <si>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</si>
  <si>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</si>
  <si>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</si>
  <si>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</si>
  <si>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</si>
  <si>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</si>
  <si>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</si>
  <si>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</si>
  <si>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</si>
  <si>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</si>
  <si>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</si>
  <si>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</si>
  <si>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</si>
  <si>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</si>
  <si>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</si>
  <si>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</si>
  <si>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</si>
  <si>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</si>
  <si>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</si>
  <si>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</si>
  <si>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</si>
  <si>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</si>
  <si>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</si>
  <si>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</si>
  <si>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</si>
  <si>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</si>
  <si>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</si>
  <si>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</si>
  <si>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</si>
  <si>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</si>
  <si>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</si>
  <si>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</si>
  <si>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</si>
  <si>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</si>
  <si>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</si>
  <si>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</si>
  <si>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</si>
  <si>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</si>
  <si>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</si>
  <si>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</si>
  <si>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</si>
  <si>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</si>
  <si>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</si>
  <si>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</si>
  <si>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</si>
  <si>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</si>
  <si>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</si>
  <si>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</si>
  <si>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</si>
  <si>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</si>
  <si>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</si>
  <si>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</si>
  <si>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</si>
  <si>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</si>
  <si>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</si>
  <si>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</si>
  <si>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</si>
  <si>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</si>
  <si>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</si>
  <si>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</si>
  <si>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</si>
  <si>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</si>
  <si>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</si>
  <si>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</si>
  <si>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</si>
  <si>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</si>
  <si>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</si>
  <si>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</si>
  <si>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</si>
  <si>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</si>
  <si>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</si>
  <si>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</si>
  <si>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</si>
  <si>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</si>
  <si>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</si>
  <si>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</si>
  <si>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</si>
  <si>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</si>
  <si>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</si>
  <si>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</si>
  <si>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</si>
  <si>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</si>
  <si>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</si>
  <si>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</si>
  <si>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</si>
  <si>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</si>
  <si>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</si>
  <si>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</si>
  <si>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</si>
  <si>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</si>
  <si>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</si>
  <si>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</si>
  <si>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</si>
  <si>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</si>
  <si>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</si>
  <si>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</si>
  <si>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</si>
  <si>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</si>
  <si>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</si>
  <si>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</si>
  <si>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</si>
  <si>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</si>
  <si>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</si>
  <si>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</si>
  <si>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</si>
  <si>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</si>
  <si>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</si>
  <si>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</si>
  <si>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</si>
  <si>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</si>
  <si>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</si>
  <si>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</si>
  <si>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</si>
  <si>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</si>
  <si>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</si>
  <si>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</si>
  <si>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</si>
  <si>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</si>
  <si>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</si>
  <si>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</si>
  <si>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</si>
  <si>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</si>
  <si>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</si>
  <si>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</si>
  <si>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</si>
  <si>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</si>
  <si>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</si>
  <si>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</si>
  <si>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</si>
  <si>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</si>
  <si>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</si>
  <si>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</si>
  <si>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</si>
  <si>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</si>
  <si>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</si>
  <si>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</si>
  <si>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</si>
  <si>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</si>
  <si>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</si>
  <si>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</si>
  <si>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</si>
  <si>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</si>
  <si>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</si>
  <si>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</si>
  <si>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</si>
  <si>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</si>
  <si>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</si>
  <si>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</si>
  <si>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</si>
  <si>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</si>
  <si>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</si>
  <si>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</si>
  <si>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</si>
  <si>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</si>
  <si>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</si>
  <si>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</si>
  <si>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</si>
  <si>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</si>
  <si>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</si>
  <si>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</si>
  <si>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</si>
  <si>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</si>
  <si>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</si>
  <si>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</si>
  <si>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</si>
  <si>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</si>
  <si>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</si>
  <si>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</si>
  <si>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</si>
  <si>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</si>
  <si>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</si>
  <si>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</si>
  <si>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</si>
  <si>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</si>
  <si>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</si>
  <si>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</si>
  <si>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</si>
  <si>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</si>
  <si>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</si>
  <si>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</si>
  <si>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</si>
  <si>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</si>
  <si>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</si>
  <si>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</si>
  <si>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</si>
  <si>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</si>
  <si>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</si>
  <si>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</si>
  <si>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</si>
  <si>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</si>
  <si>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</si>
  <si>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</si>
  <si>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</si>
  <si>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</si>
  <si>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</si>
  <si>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</si>
  <si>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</si>
  <si>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</si>
  <si>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</si>
  <si>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</si>
  <si>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</si>
  <si>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</si>
  <si>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</si>
  <si>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</si>
  <si>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</si>
  <si>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</si>
  <si>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</si>
  <si>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</si>
  <si>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</si>
  <si>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</si>
  <si>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</si>
  <si>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</si>
  <si>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</si>
  <si>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</si>
  <si>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</si>
  <si>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</si>
  <si>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</si>
  <si>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</si>
  <si>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</si>
  <si>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</si>
  <si>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</si>
  <si>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</si>
  <si>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</si>
  <si>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</si>
  <si>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</si>
  <si>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</si>
  <si>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</si>
  <si>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</si>
  <si>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</si>
  <si>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</si>
  <si>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</si>
  <si>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</si>
  <si>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</si>
  <si>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</si>
  <si>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</si>
  <si>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</si>
  <si>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</si>
  <si>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</si>
  <si>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</si>
  <si>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</si>
  <si>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</si>
  <si>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</si>
  <si>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</si>
  <si>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</si>
  <si>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</si>
  <si>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</si>
  <si>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</si>
  <si>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</si>
  <si>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</si>
  <si>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</si>
  <si>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</si>
  <si>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</si>
  <si>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</si>
  <si>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</si>
  <si>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</si>
  <si>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</si>
  <si>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</si>
  <si>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</si>
  <si>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</si>
  <si>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</si>
  <si>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</si>
  <si>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</si>
  <si>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</si>
  <si>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</si>
  <si>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</si>
  <si>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</si>
  <si>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</si>
  <si>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</si>
  <si>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</si>
  <si>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</si>
  <si>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</si>
  <si>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</si>
  <si>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</si>
  <si>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</si>
  <si>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</si>
  <si>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</si>
  <si>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</si>
  <si>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</si>
  <si>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</si>
  <si>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</si>
  <si>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</si>
  <si>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</si>
  <si>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</si>
  <si>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</si>
  <si>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</si>
  <si>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</si>
  <si>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</si>
  <si>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</si>
  <si>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</si>
  <si>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</si>
  <si>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</si>
  <si>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</si>
  <si>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</si>
  <si>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</si>
  <si>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</si>
  <si>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</si>
  <si>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</si>
  <si>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</si>
  <si>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</si>
  <si>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</si>
  <si>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</si>
  <si>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</si>
  <si>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</si>
  <si>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</si>
  <si>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</si>
  <si>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</si>
  <si>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</si>
  <si>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</si>
  <si>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</si>
  <si>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</si>
  <si>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</si>
  <si>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</si>
  <si>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</si>
  <si>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</si>
  <si>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</si>
  <si>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</si>
  <si>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</si>
  <si>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</si>
  <si>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</si>
  <si>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</si>
  <si>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</si>
  <si>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</si>
  <si>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</si>
  <si>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</si>
  <si>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</si>
  <si>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</si>
  <si>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</si>
  <si>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</si>
  <si>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</si>
  <si>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</si>
  <si>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</si>
  <si>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</si>
  <si>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</si>
  <si>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</si>
  <si>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</si>
  <si>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</si>
  <si>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</si>
  <si>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</si>
  <si>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</si>
  <si>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</si>
  <si>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</si>
  <si>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</si>
  <si>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</si>
  <si>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</si>
  <si>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</si>
  <si>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</si>
  <si>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</si>
  <si>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</si>
  <si>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</si>
  <si>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</si>
  <si>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</si>
  <si>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</si>
  <si>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</si>
  <si>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</si>
  <si>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</si>
  <si>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</si>
  <si>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</si>
  <si>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</si>
  <si>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</si>
  <si>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</si>
  <si>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</si>
  <si>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</si>
  <si>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</si>
  <si>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</si>
  <si>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</si>
  <si>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</si>
  <si>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</si>
  <si>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</si>
  <si>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</si>
  <si>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</si>
  <si>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</si>
  <si>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</si>
  <si>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</si>
  <si>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</si>
  <si>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</si>
  <si>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</si>
  <si>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</si>
  <si>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</si>
  <si>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</si>
  <si>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</si>
  <si>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</si>
  <si>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</si>
  <si>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</si>
  <si>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</si>
  <si>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</si>
  <si>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</si>
  <si>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</si>
  <si>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</si>
  <si>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</si>
  <si>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</si>
  <si>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</si>
  <si>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</si>
  <si>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</si>
  <si>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</si>
  <si>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</si>
  <si>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</si>
  <si>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</si>
  <si>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</si>
  <si>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</si>
  <si>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</si>
  <si>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</si>
  <si>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</si>
  <si>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</si>
  <si>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</si>
  <si>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</si>
  <si>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</si>
  <si>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</si>
  <si>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</si>
  <si>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</si>
  <si>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</si>
  <si>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</si>
  <si>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</si>
  <si>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</si>
  <si>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</si>
  <si>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</si>
  <si>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</si>
  <si>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</si>
  <si>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</si>
  <si>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</si>
  <si>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</si>
  <si>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</si>
  <si>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</si>
  <si>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</si>
  <si>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</si>
  <si>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</si>
  <si>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</si>
  <si>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</si>
  <si>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</si>
  <si>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</si>
  <si>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</si>
  <si>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</si>
  <si>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</si>
  <si>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</si>
  <si>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</si>
  <si>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</si>
  <si>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</si>
  <si>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</si>
  <si>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</si>
  <si>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</si>
  <si>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</si>
  <si>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</si>
  <si>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</si>
  <si>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</si>
  <si>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</si>
  <si>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</si>
  <si>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</si>
  <si>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</si>
  <si>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</si>
  <si>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</si>
  <si>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</si>
  <si>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</si>
  <si>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</si>
  <si>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</si>
  <si>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</si>
  <si>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</si>
  <si>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</si>
  <si>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</si>
  <si>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</si>
  <si>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</si>
  <si>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</si>
  <si>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</si>
  <si>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</si>
  <si>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</si>
  <si>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</si>
  <si>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</si>
  <si>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</si>
  <si>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</si>
  <si>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</si>
  <si>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</si>
  <si>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</si>
  <si>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</si>
  <si>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</si>
  <si>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</si>
  <si>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</si>
  <si>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</si>
  <si>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</si>
  <si>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</si>
  <si>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</si>
  <si>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</si>
  <si>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</si>
  <si>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</si>
  <si>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</si>
  <si>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</si>
  <si>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</si>
  <si>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</si>
  <si>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</si>
  <si>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</si>
  <si>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</si>
  <si>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</si>
  <si>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</si>
  <si>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</si>
  <si>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</si>
  <si>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</si>
  <si>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</si>
  <si>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</si>
  <si>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</si>
  <si>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</si>
  <si>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</si>
  <si>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</si>
  <si>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</si>
  <si>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</si>
  <si>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</si>
  <si>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</si>
  <si>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</si>
  <si>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</si>
  <si>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</si>
  <si>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</si>
  <si>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</si>
  <si>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</si>
  <si>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</si>
  <si>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</si>
  <si>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</si>
  <si>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</si>
  <si>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</si>
  <si>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</si>
  <si>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</si>
  <si>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</si>
  <si>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</si>
  <si>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</si>
  <si>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</si>
  <si>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</si>
  <si>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</si>
  <si>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</si>
  <si>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</si>
  <si>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</si>
  <si>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</si>
  <si>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</si>
  <si>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</si>
  <si>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</si>
  <si>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</si>
  <si>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</si>
  <si>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</si>
  <si>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</si>
  <si>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</si>
  <si>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</si>
  <si>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</si>
  <si>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</si>
  <si>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</si>
  <si>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</si>
  <si>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</si>
  <si>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</si>
  <si>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</si>
  <si>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</si>
  <si>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</si>
  <si>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</si>
  <si>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</si>
  <si>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</si>
  <si>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</si>
  <si>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</si>
  <si>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</si>
  <si>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</si>
  <si>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</si>
  <si>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</si>
  <si>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</si>
  <si>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</si>
  <si>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</si>
  <si>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</si>
  <si>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</si>
  <si>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</si>
  <si>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</si>
  <si>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</si>
  <si>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</si>
  <si>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</si>
  <si>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</si>
  <si>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</si>
  <si>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</si>
  <si>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</si>
  <si>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</si>
  <si>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</si>
  <si>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</si>
  <si>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</si>
  <si>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</si>
  <si>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</si>
  <si>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</si>
  <si>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</si>
  <si>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</si>
  <si>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</si>
  <si>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</si>
  <si>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</si>
  <si>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</si>
  <si>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</si>
  <si>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</si>
  <si>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</si>
  <si>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</si>
  <si>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</si>
  <si>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</si>
  <si>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</si>
  <si>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</si>
  <si>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</si>
  <si>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</si>
  <si>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</si>
  <si>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</si>
  <si>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</si>
  <si>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</si>
  <si>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</si>
  <si>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</si>
  <si>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</si>
  <si>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</si>
  <si>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</si>
  <si>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</si>
  <si>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</si>
  <si>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</si>
  <si>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</si>
  <si>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</si>
  <si>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</si>
  <si>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</si>
  <si>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</si>
  <si>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</si>
  <si>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</si>
  <si>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</si>
  <si>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</si>
  <si>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</si>
  <si>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</si>
  <si>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</si>
  <si>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</si>
  <si>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</si>
  <si>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</si>
  <si>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</si>
  <si>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</si>
  <si>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</si>
  <si>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</si>
  <si>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</si>
  <si>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</si>
  <si>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</si>
  <si>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</si>
  <si>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</si>
  <si>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</si>
  <si>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</si>
  <si>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</si>
  <si>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</si>
  <si>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</si>
  <si>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</si>
  <si>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</si>
  <si>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</si>
  <si>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</si>
  <si>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</si>
  <si>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</si>
  <si>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</si>
  <si>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</si>
  <si>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</si>
  <si>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</si>
  <si>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</si>
  <si>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</si>
  <si>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</si>
  <si>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</si>
  <si>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</si>
  <si>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</si>
  <si>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</si>
  <si>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</si>
  <si>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</si>
  <si>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</si>
  <si>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</si>
  <si>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</si>
  <si>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</si>
  <si>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</si>
  <si>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</si>
  <si>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</si>
  <si>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</si>
  <si>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</si>
  <si>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</si>
  <si>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</si>
  <si>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</si>
  <si>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</si>
  <si>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</si>
  <si>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</si>
  <si>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</si>
  <si>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</si>
  <si>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</si>
  <si>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</si>
  <si>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</si>
  <si>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</si>
  <si>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</si>
  <si>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</si>
  <si>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</si>
  <si>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</si>
  <si>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</si>
  <si>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</si>
  <si>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</si>
  <si>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</si>
  <si>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</si>
  <si>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</si>
  <si>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</si>
  <si>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</si>
  <si>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</si>
  <si>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</si>
  <si>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</si>
  <si>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</si>
  <si>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</si>
  <si>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</si>
  <si>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</si>
  <si>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</si>
  <si>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</si>
  <si>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</si>
  <si>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</si>
  <si>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</si>
  <si>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</si>
  <si>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</si>
  <si>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</si>
  <si>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</si>
  <si>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</si>
  <si>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</si>
  <si>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</si>
  <si>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</si>
  <si>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</si>
  <si>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</si>
  <si>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</si>
  <si>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</si>
  <si>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</si>
  <si>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</si>
  <si>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</si>
  <si>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</si>
  <si>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</si>
  <si>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</si>
  <si>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</si>
  <si>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</si>
  <si>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</si>
  <si>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</si>
  <si>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</si>
  <si>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</si>
  <si>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</si>
  <si>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</si>
  <si>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</si>
  <si>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</si>
  <si>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</si>
  <si>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</si>
  <si>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</si>
  <si>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</si>
  <si>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</si>
  <si>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</si>
  <si>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</si>
  <si>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</si>
  <si>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</si>
  <si>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</si>
  <si>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</si>
  <si>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</si>
  <si>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</si>
  <si>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</si>
  <si>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</si>
  <si>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</si>
  <si>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</si>
  <si>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</si>
  <si>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</si>
  <si>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</si>
  <si>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</si>
  <si>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</si>
  <si>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</si>
  <si>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</si>
  <si>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</si>
  <si>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</si>
  <si>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</si>
  <si>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</si>
  <si>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</si>
  <si>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</si>
  <si>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</si>
  <si>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</si>
  <si>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</si>
  <si>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</si>
  <si>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</si>
  <si>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</si>
  <si>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</si>
  <si>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</si>
  <si>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</si>
  <si>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</si>
  <si>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</si>
  <si>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</si>
  <si>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</si>
  <si>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</si>
  <si>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</si>
  <si>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</si>
  <si>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</si>
  <si>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</si>
  <si>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</si>
  <si>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</si>
  <si>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</si>
  <si>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</si>
  <si>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</si>
  <si>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</si>
  <si>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</si>
  <si>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</si>
  <si>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</si>
  <si>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</si>
  <si>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</si>
  <si>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</si>
  <si>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</si>
  <si>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</si>
  <si>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</si>
  <si>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</si>
  <si>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</si>
  <si>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</si>
  <si>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</si>
  <si>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</si>
  <si>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</si>
  <si>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</si>
  <si>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</si>
  <si>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</si>
  <si>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</si>
  <si>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</si>
  <si>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</si>
  <si>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</si>
  <si>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</si>
  <si>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</si>
  <si>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</si>
  <si>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</si>
  <si>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</si>
  <si>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</si>
  <si>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</si>
  <si>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</si>
  <si>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</si>
  <si>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</si>
  <si>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</si>
  <si>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</si>
  <si>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</si>
  <si>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</si>
  <si>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</si>
  <si>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</si>
  <si>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</si>
  <si>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</si>
  <si>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</si>
  <si>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</si>
  <si>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</si>
  <si>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</si>
  <si>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</si>
  <si>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</si>
  <si>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</si>
  <si>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</si>
  <si>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</si>
  <si>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</si>
  <si>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</si>
  <si>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</si>
  <si>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</si>
  <si>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</si>
  <si>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</si>
  <si>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</si>
  <si>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</si>
  <si>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</si>
  <si>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</si>
  <si>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</si>
  <si>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</si>
  <si>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</si>
  <si>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</si>
  <si>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</si>
  <si>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</si>
  <si>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</si>
  <si>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</si>
  <si>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</si>
  <si>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</si>
  <si>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</si>
  <si>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</si>
  <si>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</si>
  <si>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</si>
  <si>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</si>
  <si>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</si>
  <si>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</si>
  <si>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</si>
  <si>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</si>
  <si>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</si>
  <si>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</si>
  <si>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</si>
  <si>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</si>
  <si>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</si>
  <si>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</si>
  <si>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</si>
  <si>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</si>
  <si>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</si>
  <si>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</si>
  <si>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</si>
  <si>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</si>
  <si>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</si>
  <si>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</si>
  <si>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</si>
  <si>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</si>
  <si>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</si>
  <si>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</si>
  <si>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</si>
  <si>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</si>
  <si>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</si>
  <si>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</si>
  <si>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</si>
  <si>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</si>
  <si>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</si>
  <si>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</si>
  <si>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</si>
  <si>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</si>
  <si>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</si>
  <si>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</si>
  <si>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</si>
  <si>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</si>
  <si>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</si>
  <si>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</si>
  <si>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</si>
  <si>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</si>
  <si>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</si>
  <si>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</si>
  <si>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</si>
  <si>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</si>
  <si>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</si>
  <si>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</si>
  <si>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</si>
  <si>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</si>
  <si>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</si>
  <si>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</si>
  <si>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</si>
  <si>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</si>
  <si>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</si>
  <si>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</si>
  <si>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</si>
  <si>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</si>
  <si>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</si>
  <si>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</si>
  <si>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</si>
  <si>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</si>
  <si>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</si>
  <si>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</si>
  <si>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</si>
  <si>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</si>
  <si>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</si>
  <si>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</si>
  <si>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</si>
  <si>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</si>
  <si>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</si>
  <si>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</si>
  <si>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</si>
  <si>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</si>
  <si>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</si>
  <si>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</si>
  <si>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</si>
  <si>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</si>
  <si>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</si>
  <si>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</si>
  <si>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</si>
  <si>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</si>
  <si>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</si>
  <si>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</si>
  <si>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</si>
  <si>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</si>
  <si>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</si>
  <si>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</si>
  <si>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</si>
  <si>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</si>
  <si>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</si>
  <si>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</si>
  <si>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</si>
  <si>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</si>
  <si>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</si>
  <si>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</si>
  <si>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</si>
  <si>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</si>
  <si>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</si>
  <si>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</si>
  <si>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</si>
  <si>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</si>
  <si>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</si>
  <si>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</si>
  <si>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</si>
  <si>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</si>
  <si>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</si>
  <si>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</si>
  <si>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</si>
  <si>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</si>
  <si>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</si>
  <si>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</si>
  <si>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</si>
  <si>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</si>
  <si>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</si>
  <si>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</si>
  <si>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</si>
  <si>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</si>
  <si>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</si>
  <si>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</si>
  <si>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</si>
  <si>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</si>
  <si>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</si>
  <si>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</si>
  <si>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</si>
  <si>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</si>
  <si>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</si>
  <si>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</si>
  <si>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</si>
  <si>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</si>
  <si>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</si>
  <si>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</si>
  <si>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</si>
  <si>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</si>
  <si>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</si>
  <si>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</si>
  <si>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</si>
  <si>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</si>
  <si>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</si>
  <si>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</si>
  <si>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</si>
  <si>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</si>
  <si>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</si>
  <si>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</si>
  <si>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</si>
  <si>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</si>
  <si>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</si>
  <si>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</si>
  <si>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</si>
  <si>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</si>
  <si>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</si>
  <si>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</si>
  <si>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</si>
  <si>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</si>
  <si>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</si>
  <si>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</si>
  <si>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</si>
  <si>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</si>
  <si>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</si>
  <si>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</si>
  <si>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</si>
  <si>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</si>
  <si>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</si>
  <si>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</si>
  <si>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</si>
  <si>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</si>
  <si>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</si>
  <si>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</si>
  <si>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</si>
  <si>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</si>
  <si>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</si>
  <si>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</si>
  <si>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</si>
  <si>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</si>
  <si>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</si>
  <si>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</si>
  <si>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</si>
  <si>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</si>
  <si>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</si>
  <si>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</si>
  <si>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</si>
  <si>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</si>
  <si>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</si>
  <si>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</si>
  <si>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</si>
  <si>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</si>
  <si>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</si>
  <si>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</si>
  <si>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</si>
  <si>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</si>
  <si>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</si>
  <si>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</si>
  <si>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</si>
  <si>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</si>
  <si>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</si>
  <si>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</si>
  <si>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</si>
  <si>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</si>
  <si>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</si>
  <si>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</si>
  <si>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</si>
  <si>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</si>
  <si>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</si>
  <si>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</si>
  <si>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</si>
  <si>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</si>
  <si>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</si>
  <si>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</si>
  <si>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</si>
  <si>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</si>
  <si>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</si>
  <si>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</si>
  <si>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</si>
  <si>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</si>
  <si>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</si>
  <si>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</si>
  <si>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</si>
  <si>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</si>
  <si>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</si>
  <si>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</si>
  <si>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</si>
  <si>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</si>
  <si>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</si>
  <si>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</si>
  <si>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</si>
  <si>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</si>
  <si>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</si>
  <si>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</si>
  <si>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</si>
  <si>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</si>
  <si>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</si>
  <si>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</si>
  <si>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</si>
  <si>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</si>
  <si>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</si>
  <si>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</si>
  <si>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</si>
  <si>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</si>
  <si>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</si>
  <si>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</si>
  <si>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</si>
  <si>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</si>
  <si>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</si>
  <si>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</si>
  <si>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</si>
  <si>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</si>
  <si>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</si>
  <si>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</si>
  <si>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</si>
  <si>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</si>
  <si>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</si>
  <si>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</si>
  <si>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</si>
  <si>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</si>
  <si>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</si>
  <si>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</si>
  <si>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</si>
  <si>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</si>
  <si>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</si>
  <si>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</si>
  <si>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</si>
  <si>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</si>
  <si>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</si>
  <si>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</si>
  <si>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</si>
  <si>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</si>
  <si>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</si>
  <si>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</si>
  <si>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</si>
  <si>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</si>
  <si>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</si>
  <si>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</si>
  <si>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</si>
  <si>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</si>
  <si>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</si>
  <si>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</si>
  <si>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</si>
  <si>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</si>
  <si>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</si>
  <si>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</si>
  <si>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</si>
  <si>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</si>
  <si>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</si>
  <si>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</si>
  <si>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</si>
  <si>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</si>
  <si>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</si>
  <si>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</si>
  <si>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</si>
  <si>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</si>
  <si>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</si>
  <si>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</si>
  <si>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</si>
  <si>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</si>
  <si>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</si>
  <si>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</si>
  <si>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</si>
  <si>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</si>
  <si>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</si>
  <si>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</si>
  <si>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</si>
  <si>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</si>
  <si>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</si>
  <si>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</si>
  <si>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</si>
  <si>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</si>
  <si>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</si>
  <si>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</si>
  <si>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</si>
  <si>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</si>
  <si>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</si>
  <si>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</si>
  <si>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</si>
  <si>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</si>
  <si>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</si>
  <si>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</si>
  <si>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</si>
  <si>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</si>
  <si>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</si>
  <si>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</si>
  <si>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</si>
  <si>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</si>
  <si>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</si>
  <si>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</si>
  <si>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</si>
  <si>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</si>
  <si>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</si>
  <si>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</si>
  <si>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</si>
  <si>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</si>
  <si>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</si>
  <si>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</si>
  <si>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</si>
  <si>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</si>
  <si>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</si>
  <si>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</si>
  <si>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</si>
  <si>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</si>
  <si>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</si>
  <si>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</si>
  <si>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</si>
  <si>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</si>
  <si>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</si>
  <si>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</si>
  <si>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</si>
  <si>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</si>
  <si>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</si>
  <si>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</si>
  <si>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</si>
  <si>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</si>
  <si>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</si>
  <si>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</si>
  <si>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</si>
  <si>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</si>
  <si>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</si>
  <si>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</si>
  <si>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</si>
  <si>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</si>
  <si>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</si>
  <si>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</si>
  <si>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</si>
  <si>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</si>
  <si>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</si>
  <si>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</si>
  <si>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</si>
  <si>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</si>
  <si>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</si>
  <si>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</si>
  <si>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</si>
  <si>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</si>
  <si>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</si>
  <si>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</si>
  <si>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</si>
  <si>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</si>
  <si>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</si>
  <si>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</si>
  <si>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</si>
  <si>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</si>
  <si>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</si>
  <si>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</si>
  <si>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</si>
  <si>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</si>
  <si>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</si>
  <si>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</si>
  <si>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</si>
  <si>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</si>
  <si>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</si>
  <si>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</si>
  <si>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</si>
  <si>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</si>
  <si>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</si>
  <si>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</si>
  <si>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</si>
  <si>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</si>
  <si>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</si>
  <si>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</si>
  <si>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</si>
  <si>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</si>
  <si>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</si>
  <si>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</si>
  <si>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</si>
  <si>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</si>
  <si>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</si>
  <si>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</si>
  <si>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</si>
  <si>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</si>
  <si>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</si>
  <si>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</si>
  <si>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</si>
  <si>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</si>
  <si>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</si>
  <si>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</si>
  <si>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</si>
  <si>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</si>
  <si>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</si>
  <si>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</si>
  <si>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</si>
  <si>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</si>
  <si>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</si>
  <si>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</si>
  <si>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</si>
  <si>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</si>
  <si>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</si>
  <si>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</si>
  <si>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</si>
  <si>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</si>
  <si>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</si>
  <si>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</si>
  <si>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</si>
  <si>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</si>
  <si>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</si>
  <si>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</si>
  <si>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</si>
  <si>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</si>
  <si>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</si>
  <si>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</si>
  <si>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</si>
  <si>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</si>
  <si>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</si>
  <si>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</si>
  <si>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</si>
  <si>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</si>
  <si>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</si>
  <si>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</si>
  <si>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</si>
  <si>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</si>
  <si>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</si>
  <si>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</si>
  <si>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</si>
  <si>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</si>
  <si>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</si>
  <si>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</si>
  <si>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</si>
  <si>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</si>
  <si>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</si>
  <si>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</si>
  <si>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</si>
  <si>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</si>
  <si>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</si>
  <si>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</si>
  <si>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</si>
  <si>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</si>
  <si>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</si>
  <si>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</si>
  <si>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</si>
  <si>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</si>
  <si>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</si>
  <si>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</si>
  <si>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</si>
  <si>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</si>
  <si>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</si>
  <si>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</si>
  <si>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</si>
  <si>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</si>
  <si>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</si>
  <si>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</si>
  <si>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</si>
  <si>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</si>
  <si>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</si>
  <si>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</si>
  <si>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</si>
  <si>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</si>
  <si>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</si>
  <si>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</si>
  <si>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</si>
  <si>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</si>
  <si>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</si>
  <si>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</si>
  <si>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</si>
  <si>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</si>
  <si>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</si>
  <si>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</si>
  <si>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</si>
  <si>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</si>
  <si>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</si>
  <si>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</si>
  <si>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</si>
  <si>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</si>
  <si>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</si>
  <si>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</si>
  <si>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</si>
  <si>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</si>
  <si>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</si>
  <si>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</si>
  <si>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</si>
  <si>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</si>
  <si>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</si>
  <si>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</si>
  <si>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</si>
  <si>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</si>
  <si>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</si>
  <si>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</si>
  <si>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</si>
  <si>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</si>
  <si>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</si>
  <si>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</si>
  <si>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</si>
  <si>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</si>
  <si>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</si>
  <si>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</si>
  <si>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</si>
  <si>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</si>
  <si>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</si>
  <si>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</si>
  <si>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</si>
  <si>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</si>
  <si>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</si>
  <si>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</si>
  <si>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</si>
  <si>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</si>
  <si>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</si>
  <si>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</si>
  <si>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</si>
  <si>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</si>
  <si>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</si>
  <si>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</si>
  <si>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</si>
  <si>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</si>
  <si>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</si>
  <si>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</si>
  <si>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</si>
  <si>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</si>
  <si>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</si>
  <si>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</si>
  <si>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</si>
  <si>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</si>
  <si>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</si>
  <si>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</si>
  <si>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</si>
  <si>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</si>
  <si>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</si>
  <si>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</si>
  <si>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</si>
  <si>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</si>
  <si>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</si>
  <si>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</si>
  <si>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</si>
  <si>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</si>
  <si>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</si>
  <si>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</si>
  <si>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</si>
  <si>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</si>
  <si>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</si>
  <si>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</si>
  <si>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</si>
  <si>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</si>
  <si>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</si>
  <si>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</si>
  <si>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</si>
  <si>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</si>
  <si>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</si>
  <si>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</si>
  <si>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</si>
  <si>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</si>
  <si>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</si>
  <si>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</si>
  <si>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</si>
  <si>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</si>
  <si>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</si>
  <si>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</si>
  <si>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</si>
  <si>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</si>
  <si>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</si>
  <si>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</si>
  <si>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</si>
  <si>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</si>
  <si>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</si>
  <si>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</si>
  <si>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</si>
  <si>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</si>
  <si>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</si>
  <si>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</si>
  <si>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</si>
  <si>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</si>
  <si>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</si>
  <si>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</si>
  <si>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</si>
  <si>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</si>
  <si>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</si>
  <si>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</si>
  <si>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</si>
  <si>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</si>
  <si>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</si>
  <si>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</si>
  <si>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</si>
  <si>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</si>
  <si>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</si>
  <si>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</si>
  <si>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</si>
  <si>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</si>
  <si>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</si>
  <si>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</si>
  <si>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</si>
  <si>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</si>
  <si>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</si>
  <si>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</si>
  <si>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</si>
  <si>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</si>
  <si>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</si>
  <si>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</si>
  <si>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</si>
  <si>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</si>
  <si>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</si>
  <si>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</si>
  <si>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</si>
  <si>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</si>
  <si>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</si>
  <si>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</si>
  <si>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</si>
  <si>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</si>
  <si>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</si>
  <si>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</si>
  <si>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</si>
  <si>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</si>
  <si>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</si>
  <si>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</si>
  <si>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</si>
  <si>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</si>
  <si>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</si>
  <si>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</si>
  <si>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</si>
  <si>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</si>
  <si>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</si>
  <si>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</si>
  <si>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</si>
  <si>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</si>
  <si>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</si>
  <si>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</si>
  <si>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</si>
  <si>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</si>
  <si>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</si>
  <si>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</si>
  <si>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</si>
  <si>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</si>
  <si>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</si>
  <si>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</si>
  <si>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</si>
  <si>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</si>
  <si>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</si>
  <si>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</si>
  <si>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</si>
  <si>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</si>
  <si>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</si>
  <si>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</si>
  <si>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</si>
  <si>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</si>
  <si>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</si>
  <si>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</si>
  <si>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</si>
  <si>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</si>
  <si>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</si>
  <si>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</si>
  <si>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</si>
  <si>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</si>
  <si>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</si>
  <si>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</si>
  <si>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</si>
  <si>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</si>
  <si>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</si>
  <si>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</si>
  <si>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</si>
  <si>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</si>
  <si>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</si>
  <si>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</si>
  <si>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</si>
  <si>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</si>
  <si>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</si>
  <si>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</si>
  <si>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</si>
  <si>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</si>
  <si>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</si>
  <si>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</si>
  <si>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</si>
  <si>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</si>
  <si>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</si>
  <si>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</si>
  <si>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</si>
  <si>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</si>
  <si>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</si>
  <si>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</si>
  <si>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</si>
  <si>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</si>
  <si>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</si>
  <si>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</si>
  <si>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</si>
  <si>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</si>
  <si>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</si>
  <si>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</si>
  <si>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</si>
  <si>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</si>
  <si>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</si>
  <si>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</si>
  <si>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</si>
  <si>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</si>
  <si>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</si>
  <si>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</si>
  <si>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</si>
  <si>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</si>
  <si>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</si>
  <si>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</si>
  <si>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</si>
  <si>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</si>
  <si>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</si>
  <si>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</si>
  <si>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</si>
  <si>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</si>
  <si>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</si>
  <si>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</si>
  <si>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</si>
  <si>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</si>
  <si>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</si>
  <si>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</si>
  <si>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</si>
  <si>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</si>
  <si>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</si>
  <si>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</si>
  <si>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</si>
  <si>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</si>
  <si>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</si>
  <si>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</si>
  <si>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</si>
  <si>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</si>
  <si>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</si>
  <si>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</si>
  <si>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</si>
  <si>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</si>
  <si>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</si>
  <si>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</si>
  <si>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</si>
  <si>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</si>
  <si>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</si>
  <si>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</si>
  <si>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</si>
  <si>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</si>
  <si>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</si>
  <si>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</si>
  <si>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</si>
  <si>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</si>
  <si>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</si>
  <si>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</si>
  <si>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</si>
  <si>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</si>
  <si>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</si>
  <si>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</si>
  <si>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</si>
  <si>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</si>
  <si>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</si>
  <si>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</si>
  <si>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</si>
  <si>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</si>
  <si>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</si>
  <si>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</si>
  <si>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</si>
  <si>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</si>
  <si>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</si>
  <si>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</si>
  <si>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</si>
  <si>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</si>
  <si>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</si>
  <si>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</si>
  <si>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</si>
  <si>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</si>
  <si>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</si>
  <si>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</si>
  <si>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</si>
  <si>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</si>
  <si>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</si>
  <si>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</si>
  <si>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</si>
  <si>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</si>
  <si>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</si>
  <si>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</si>
  <si>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</si>
  <si>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</si>
  <si>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</si>
  <si>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</si>
  <si>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</si>
  <si>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</si>
  <si>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</si>
  <si>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</si>
  <si>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</si>
  <si>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</si>
  <si>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</si>
  <si>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</si>
  <si>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</si>
  <si>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</si>
  <si>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</si>
  <si>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</si>
  <si>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</si>
  <si>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</si>
  <si>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</si>
  <si>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</si>
  <si>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</si>
  <si>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</si>
  <si>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</si>
  <si>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</si>
  <si>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</si>
  <si>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</si>
  <si>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</si>
  <si>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</si>
  <si>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</si>
  <si>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</si>
  <si>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</si>
  <si>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</si>
  <si>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</si>
  <si>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</si>
  <si>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</si>
  <si>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</si>
  <si>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</si>
  <si>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</si>
  <si>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</si>
  <si>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</si>
  <si>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</si>
  <si>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</si>
  <si>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</si>
  <si>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</si>
  <si>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</si>
  <si>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</si>
  <si>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</si>
  <si>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</si>
  <si>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</si>
  <si>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</si>
  <si>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</si>
  <si>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</si>
  <si>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</si>
  <si>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</si>
  <si>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</si>
  <si>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</si>
  <si>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</si>
  <si>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</si>
  <si>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</si>
  <si>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</si>
  <si>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</si>
  <si>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</si>
  <si>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</si>
  <si>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</si>
  <si>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</si>
  <si>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</si>
  <si>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</si>
  <si>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</si>
  <si>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</si>
  <si>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</si>
  <si>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</si>
  <si>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</si>
  <si>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</si>
  <si>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</si>
  <si>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</si>
  <si>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</si>
  <si>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</si>
  <si>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</si>
  <si>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</si>
  <si>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</si>
  <si>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</si>
  <si>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</si>
  <si>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</si>
  <si>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</si>
  <si>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</si>
  <si>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</si>
  <si>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</si>
  <si>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</si>
  <si>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</si>
  <si>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</si>
  <si>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</si>
  <si>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</si>
  <si>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</si>
  <si>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</si>
  <si>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</si>
  <si>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</si>
  <si>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</si>
  <si>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</si>
  <si>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</si>
  <si>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</si>
  <si>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</si>
  <si>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</si>
  <si>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</si>
  <si>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</si>
  <si>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</si>
  <si>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</si>
  <si>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</si>
  <si>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</si>
  <si>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</si>
  <si>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</si>
  <si>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</si>
  <si>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</si>
  <si>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</si>
  <si>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</si>
  <si>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</si>
  <si>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</si>
  <si>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</si>
  <si>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</si>
  <si>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</si>
  <si>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</si>
  <si>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</si>
  <si>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</si>
  <si>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</si>
  <si>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</si>
  <si>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</si>
  <si>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</si>
  <si>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</si>
  <si>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</si>
  <si>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</si>
  <si>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</si>
  <si>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</si>
  <si>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</si>
  <si>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</si>
  <si>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</si>
  <si>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</si>
  <si>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</si>
  <si>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</si>
  <si>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</si>
  <si>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</si>
  <si>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</si>
  <si>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</si>
  <si>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</si>
  <si>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</si>
  <si>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</si>
  <si>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</si>
  <si>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</si>
  <si>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</si>
  <si>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</si>
  <si>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</si>
  <si>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</si>
  <si>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</si>
  <si>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</si>
  <si>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</si>
  <si>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</si>
  <si>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</si>
  <si>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</si>
  <si>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</si>
  <si>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</si>
  <si>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</si>
  <si>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</si>
  <si>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</si>
  <si>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</si>
  <si>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</si>
  <si>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</si>
  <si>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</si>
  <si>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</si>
  <si>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</si>
  <si>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</si>
  <si>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</si>
  <si>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</si>
  <si>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</si>
  <si>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</si>
  <si>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</si>
  <si>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</si>
  <si>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</si>
  <si>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</si>
  <si>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</si>
  <si>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</si>
  <si>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</si>
  <si>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</si>
  <si>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</si>
  <si>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</si>
  <si>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</si>
  <si>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</si>
  <si>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</si>
  <si>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</si>
  <si>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</si>
  <si>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</si>
  <si>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</si>
  <si>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</si>
  <si>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</si>
  <si>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</si>
  <si>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</si>
  <si>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</si>
  <si>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</si>
  <si>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</si>
  <si>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</si>
  <si>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</si>
  <si>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</si>
  <si>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</si>
  <si>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</si>
  <si>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</si>
  <si>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</si>
  <si>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</si>
  <si>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</si>
  <si>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</si>
  <si>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</si>
  <si>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</si>
  <si>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</si>
  <si>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</si>
  <si>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</si>
  <si>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</si>
  <si>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</si>
  <si>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</si>
  <si>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</si>
  <si>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</si>
  <si>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</si>
  <si>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</si>
  <si>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</si>
  <si>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</si>
  <si>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</si>
  <si>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</si>
  <si>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</si>
  <si>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</si>
  <si>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</si>
  <si>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</si>
  <si>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</si>
  <si>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</si>
  <si>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</si>
  <si>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</si>
  <si>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</si>
  <si>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</si>
  <si>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</si>
  <si>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</si>
  <si>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</si>
  <si>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</si>
  <si>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</si>
  <si>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</si>
  <si>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</si>
  <si>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</si>
  <si>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</si>
  <si>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</si>
  <si>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</si>
  <si>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</si>
  <si>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</si>
  <si>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</si>
  <si>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</si>
  <si>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</si>
  <si>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</si>
  <si>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</si>
  <si>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</si>
  <si>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</si>
  <si>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</si>
  <si>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</si>
  <si>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</si>
  <si>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</si>
  <si>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</si>
  <si>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</si>
  <si>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</si>
  <si>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</si>
  <si>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</si>
  <si>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</si>
  <si>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</si>
  <si>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</si>
  <si>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</si>
  <si>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</si>
  <si>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</si>
  <si>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</si>
  <si>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</si>
  <si>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</si>
  <si>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</si>
  <si>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</si>
  <si>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</si>
  <si>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</si>
  <si>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</si>
  <si>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</si>
  <si>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</si>
  <si>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</si>
  <si>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</si>
  <si>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</si>
  <si>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</si>
  <si>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</si>
  <si>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</si>
  <si>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</si>
  <si>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</si>
  <si>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</si>
  <si>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</si>
  <si>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</si>
  <si>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</si>
  <si>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</si>
  <si>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</si>
  <si>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</si>
  <si>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</si>
  <si>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</si>
  <si>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</si>
  <si>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</si>
  <si>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</si>
  <si>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</si>
  <si>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</si>
  <si>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</si>
  <si>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</si>
  <si>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</si>
  <si>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</si>
  <si>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</si>
  <si>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</si>
  <si>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</si>
  <si>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</si>
  <si>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</si>
  <si>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</si>
  <si>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</si>
  <si>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</si>
  <si>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</si>
  <si>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</si>
  <si>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</si>
  <si>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</si>
  <si>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</si>
  <si>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</si>
  <si>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</si>
  <si>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</si>
  <si>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</si>
  <si>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</si>
  <si>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</si>
  <si>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</si>
  <si>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</si>
  <si>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</si>
  <si>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</si>
  <si>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</si>
  <si>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</si>
  <si>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</si>
  <si>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</si>
  <si>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</si>
  <si>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</si>
  <si>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</si>
  <si>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</si>
  <si>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</si>
  <si>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</si>
  <si>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</si>
  <si>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</si>
  <si>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</si>
  <si>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</si>
  <si>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</si>
  <si>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</si>
  <si>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</si>
  <si>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</si>
  <si>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</si>
  <si>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</si>
  <si>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</si>
  <si>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</si>
  <si>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</si>
  <si>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</si>
  <si>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</si>
  <si>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</si>
  <si>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</si>
  <si>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</si>
  <si>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</si>
  <si>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</si>
  <si>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</si>
  <si>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</si>
  <si>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</si>
  <si>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</si>
  <si>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</si>
  <si>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</si>
  <si>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</si>
  <si>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</si>
  <si>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</si>
  <si>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</si>
  <si>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</si>
  <si>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</si>
  <si>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</si>
  <si>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</si>
  <si>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</si>
  <si>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</si>
  <si>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</si>
  <si>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</si>
  <si>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</si>
  <si>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</si>
  <si>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</si>
  <si>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</si>
  <si>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</si>
  <si>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</si>
  <si>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</si>
  <si>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</si>
  <si>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</si>
  <si>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</si>
  <si>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</si>
  <si>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</si>
  <si>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</si>
  <si>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</si>
  <si>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</si>
  <si>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</si>
  <si>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</si>
  <si>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</si>
  <si>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</si>
  <si>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</si>
  <si>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</si>
  <si>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</si>
  <si>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</si>
  <si>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</si>
  <si>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</si>
  <si>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</si>
  <si>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</si>
  <si>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</si>
  <si>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</si>
  <si>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</si>
  <si>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</si>
  <si>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</si>
  <si>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</si>
  <si>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</si>
  <si>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</si>
  <si>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</si>
  <si>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</si>
  <si>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</si>
  <si>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</si>
  <si>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</si>
  <si>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</si>
  <si>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</si>
  <si>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</si>
  <si>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</si>
  <si>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</si>
  <si>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</si>
  <si>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</si>
  <si>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</si>
  <si>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</si>
  <si>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</si>
  <si>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</si>
  <si>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</si>
  <si>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</si>
  <si>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</si>
  <si>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</si>
  <si>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</si>
  <si>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</si>
  <si>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</si>
  <si>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</si>
  <si>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</si>
  <si>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</si>
  <si>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</si>
  <si>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</si>
  <si>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</si>
  <si>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</si>
  <si>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</si>
  <si>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</si>
  <si>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</si>
  <si>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</si>
  <si>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</si>
  <si>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</si>
  <si>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</si>
  <si>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</si>
  <si>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</si>
  <si>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</si>
  <si>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</si>
  <si>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</si>
  <si>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</si>
  <si>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</si>
  <si>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</si>
  <si>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</si>
  <si>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</si>
  <si>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</si>
  <si>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</si>
  <si>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</si>
  <si>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</si>
  <si>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</si>
  <si>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</si>
  <si>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</si>
  <si>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</si>
  <si>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</si>
  <si>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</si>
  <si>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</si>
  <si>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</si>
  <si>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</si>
  <si>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</si>
  <si>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</si>
  <si>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</si>
  <si>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</si>
  <si>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</si>
  <si>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</si>
  <si>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</si>
  <si>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</si>
  <si>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</si>
  <si>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</si>
  <si>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</si>
  <si>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</si>
  <si>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</si>
  <si>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</si>
  <si>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</si>
  <si>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</si>
  <si>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</si>
  <si>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</si>
  <si>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</si>
  <si>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</si>
  <si>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</si>
  <si>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</si>
  <si>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</si>
  <si>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</si>
  <si>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</si>
  <si>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</si>
  <si>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</si>
  <si>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</si>
  <si>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</si>
  <si>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</si>
  <si>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</si>
  <si>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</si>
  <si>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</si>
  <si>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</si>
  <si>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</si>
  <si>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</si>
  <si>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</si>
  <si>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</si>
  <si>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</si>
  <si>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</si>
  <si>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</si>
  <si>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</si>
  <si>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</si>
  <si>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</si>
  <si>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</si>
  <si>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</si>
  <si>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</si>
  <si>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</si>
  <si>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</si>
  <si>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</si>
  <si>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</si>
  <si>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</si>
  <si>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</si>
  <si>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</si>
  <si>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</si>
  <si>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</si>
  <si>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</si>
  <si>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</si>
  <si>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</si>
  <si>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</si>
  <si>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</si>
  <si>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</si>
  <si>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</si>
  <si>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</si>
  <si>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</si>
  <si>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</si>
  <si>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</si>
  <si>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</si>
  <si>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</si>
  <si>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</si>
  <si>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</si>
  <si>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</si>
  <si>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</si>
  <si>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</si>
  <si>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</si>
  <si>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</si>
  <si>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</si>
  <si>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</si>
  <si>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</si>
  <si>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</si>
  <si>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</si>
  <si>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</si>
  <si>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</si>
  <si>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</si>
  <si>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</si>
  <si>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</si>
  <si>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</si>
  <si>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</si>
  <si>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</si>
  <si>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</si>
  <si>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</si>
  <si>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</si>
  <si>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</si>
  <si>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</si>
  <si>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</si>
  <si>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</si>
  <si>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</si>
  <si>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</si>
  <si>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</si>
  <si>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</si>
  <si>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</si>
  <si>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</si>
  <si>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</si>
  <si>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</si>
  <si>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</si>
  <si>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</si>
  <si>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</si>
  <si>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</si>
  <si>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</si>
  <si>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</si>
  <si>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</si>
  <si>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</si>
  <si>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</si>
  <si>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</si>
  <si>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</si>
  <si>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</si>
  <si>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</si>
  <si>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</si>
  <si>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</si>
  <si>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</si>
  <si>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</si>
  <si>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</si>
  <si>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</si>
  <si>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</si>
  <si>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</si>
  <si>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</si>
  <si>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</si>
  <si>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</si>
  <si>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</si>
  <si>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</si>
  <si>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</si>
  <si>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</si>
  <si>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</si>
  <si>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</si>
  <si>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</si>
  <si>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</si>
  <si>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</si>
  <si>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</si>
  <si>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</si>
  <si>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</si>
  <si>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</si>
  <si>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</si>
  <si>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</si>
  <si>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</si>
  <si>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</si>
  <si>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</si>
  <si>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</si>
  <si>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</si>
  <si>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</si>
  <si>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</si>
  <si>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</si>
  <si>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</si>
  <si>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</si>
  <si>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</si>
  <si>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</si>
  <si>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</si>
  <si>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</si>
  <si>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</si>
  <si>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</si>
  <si>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</si>
  <si>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</si>
  <si>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</si>
  <si>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</si>
  <si>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</si>
  <si>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</si>
  <si>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</si>
  <si>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</si>
  <si>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</si>
  <si>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</si>
  <si>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</si>
  <si>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</si>
  <si>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</si>
  <si>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</si>
  <si>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</si>
  <si>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</si>
  <si>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</si>
  <si>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</si>
  <si>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</si>
  <si>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</si>
  <si>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</si>
  <si>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</si>
  <si>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</si>
  <si>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</si>
  <si>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</si>
  <si>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</si>
  <si>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</si>
  <si>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</si>
  <si>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</si>
  <si>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</si>
  <si>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</si>
  <si>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</si>
  <si>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</si>
  <si>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</si>
  <si>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</si>
  <si>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</si>
  <si>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</si>
  <si>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</si>
  <si>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</si>
  <si>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</si>
  <si>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</si>
  <si>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</si>
  <si>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</si>
  <si>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</si>
  <si>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</si>
  <si>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</si>
  <si>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</si>
  <si>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</si>
  <si>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</si>
  <si>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</si>
  <si>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</si>
  <si>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</si>
  <si>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</si>
  <si>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</si>
  <si>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</si>
  <si>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</si>
  <si>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</si>
  <si>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</si>
  <si>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</si>
  <si>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</si>
  <si>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</si>
  <si>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</si>
  <si>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</si>
  <si>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</si>
  <si>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</si>
  <si>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</si>
  <si>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</si>
  <si>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</si>
  <si>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</si>
  <si>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</si>
  <si>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</si>
  <si>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</si>
  <si>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</si>
  <si>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</si>
  <si>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</si>
  <si>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</si>
  <si>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</si>
  <si>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</si>
  <si>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</si>
  <si>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</si>
  <si>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</si>
  <si>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</si>
  <si>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</si>
  <si>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</si>
  <si>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</si>
  <si>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</si>
  <si>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</si>
  <si>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</si>
  <si>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</si>
  <si>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</si>
  <si>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</si>
  <si>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</si>
  <si>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</si>
  <si>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</si>
  <si>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</si>
  <si>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</si>
  <si>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</si>
  <si>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</si>
  <si>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</si>
  <si>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</si>
  <si>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</si>
  <si>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</si>
  <si>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</si>
  <si>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</si>
  <si>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</si>
  <si>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</si>
  <si>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</si>
  <si>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</si>
  <si>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</si>
  <si>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</si>
  <si>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</si>
  <si>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</si>
  <si>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</si>
  <si>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</si>
  <si>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</si>
  <si>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</si>
  <si>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</si>
  <si>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</si>
  <si>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</si>
  <si>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</si>
  <si>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</si>
  <si>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</si>
  <si>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</si>
  <si>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</si>
  <si>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</si>
  <si>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</si>
  <si>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</si>
  <si>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</si>
  <si>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</si>
  <si>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</si>
  <si>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</si>
  <si>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</si>
  <si>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</si>
  <si>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</si>
  <si>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</si>
  <si>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</si>
  <si>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</si>
  <si>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</si>
  <si>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</si>
  <si>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</si>
  <si>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</si>
  <si>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</si>
  <si>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</si>
  <si>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</si>
  <si>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</si>
  <si>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</si>
  <si>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</si>
  <si>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</si>
  <si>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</si>
  <si>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</si>
  <si>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</si>
  <si>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</si>
  <si>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</si>
  <si>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</si>
  <si>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</si>
  <si>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</si>
  <si>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</si>
  <si>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</si>
  <si>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</si>
  <si>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</si>
  <si>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</si>
  <si>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</si>
  <si>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</si>
  <si>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</si>
  <si>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</si>
  <si>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</si>
  <si>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</si>
  <si>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</si>
  <si>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</si>
  <si>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</si>
  <si>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</si>
  <si>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</si>
  <si>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</si>
  <si>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</si>
  <si>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</si>
  <si>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</si>
  <si>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</si>
  <si>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</si>
  <si>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</si>
  <si>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</si>
  <si>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</si>
  <si>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</si>
  <si>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</si>
  <si>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</si>
  <si>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</si>
  <si>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</si>
  <si>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</si>
  <si>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</si>
  <si>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</si>
  <si>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</si>
  <si>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</si>
  <si>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</si>
  <si>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</si>
  <si>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</si>
  <si>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</si>
  <si>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</si>
  <si>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</si>
  <si>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</si>
  <si>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</si>
  <si>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</si>
  <si>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</si>
  <si>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</si>
  <si>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</si>
  <si>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</si>
  <si>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</si>
  <si>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</si>
  <si>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</si>
  <si>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</si>
  <si>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</si>
  <si>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</si>
  <si>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</si>
  <si>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</si>
  <si>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</si>
  <si>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</si>
  <si>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</si>
  <si>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</si>
  <si>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</si>
  <si>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</si>
  <si>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</si>
  <si>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</si>
  <si>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</si>
  <si>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</si>
  <si>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</si>
  <si>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</si>
  <si>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</si>
  <si>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</si>
  <si>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</si>
  <si>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</si>
  <si>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</si>
  <si>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</si>
  <si>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</si>
  <si>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</si>
  <si>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</si>
  <si>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</si>
  <si>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</si>
  <si>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</si>
  <si>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</si>
  <si>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</si>
  <si>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</si>
  <si>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</si>
  <si>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</si>
  <si>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</si>
  <si>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</si>
  <si>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</si>
  <si>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</si>
  <si>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</si>
  <si>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</si>
  <si>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</si>
  <si>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</si>
  <si>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</si>
  <si>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</si>
  <si>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</si>
  <si>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</si>
  <si>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</si>
  <si>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</si>
  <si>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</si>
  <si>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</si>
  <si>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</si>
  <si>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</si>
  <si>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</si>
  <si>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</si>
  <si>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</si>
  <si>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</si>
  <si>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</si>
  <si>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</si>
  <si>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</si>
  <si>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</si>
  <si>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</si>
  <si>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</si>
  <si>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</si>
  <si>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</si>
  <si>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</si>
  <si>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</si>
  <si>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</si>
  <si>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</si>
  <si>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</si>
  <si>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</si>
  <si>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</si>
  <si>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</si>
  <si>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</si>
  <si>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</si>
  <si>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</si>
  <si>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</si>
  <si>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</si>
  <si>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</si>
  <si>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</si>
  <si>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</si>
  <si>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</si>
  <si>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</si>
  <si>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</si>
  <si>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</si>
  <si>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</si>
  <si>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</si>
  <si>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</si>
  <si>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</si>
  <si>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</si>
  <si>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</si>
  <si>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</si>
  <si>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</si>
  <si>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</si>
  <si>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</si>
  <si>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</si>
  <si>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</si>
  <si>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</si>
  <si>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</si>
  <si>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</si>
  <si>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</si>
  <si>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</si>
  <si>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</si>
  <si>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</si>
  <si>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</si>
  <si>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</si>
  <si>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</si>
  <si>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</si>
  <si>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</si>
  <si>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</si>
  <si>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</si>
  <si>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</si>
  <si>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</si>
  <si>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</si>
  <si>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</si>
  <si>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</si>
  <si>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</si>
  <si>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</si>
  <si>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</si>
  <si>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</si>
  <si>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</si>
  <si>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</si>
  <si>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</si>
  <si>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</si>
  <si>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</si>
  <si>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</si>
  <si>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</si>
  <si>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</si>
  <si>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</si>
  <si>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</si>
  <si>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</si>
  <si>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</si>
  <si>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</si>
  <si>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</si>
  <si>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</si>
  <si>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</si>
  <si>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</si>
  <si>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</si>
  <si>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</si>
  <si>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</si>
  <si>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</si>
  <si>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</si>
  <si>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</si>
  <si>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</si>
  <si>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</si>
  <si>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</si>
  <si>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</si>
  <si>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</si>
  <si>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</si>
  <si>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</si>
  <si>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</si>
  <si>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</si>
  <si>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</si>
  <si>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</si>
  <si>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</si>
  <si>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</si>
  <si>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</si>
  <si>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</si>
  <si>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</si>
  <si>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</si>
  <si>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</si>
  <si>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</si>
  <si>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</si>
  <si>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</si>
  <si>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</si>
  <si>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</si>
  <si>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</si>
  <si>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</si>
  <si>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</si>
  <si>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</si>
  <si>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</si>
  <si>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</si>
  <si>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</si>
  <si>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</si>
  <si>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</si>
  <si>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</si>
  <si>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</si>
  <si>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</si>
  <si>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</si>
  <si>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</si>
  <si>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</si>
  <si>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</si>
  <si>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</si>
  <si>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</si>
  <si>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</si>
  <si>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</si>
  <si>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</si>
  <si>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</si>
  <si>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</si>
  <si>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</si>
  <si>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</si>
  <si>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</si>
  <si>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</si>
  <si>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</si>
  <si>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</si>
  <si>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</si>
  <si>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</si>
  <si>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</si>
  <si>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</si>
  <si>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</si>
  <si>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</si>
  <si>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</si>
  <si>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</si>
  <si>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</si>
  <si>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</si>
  <si>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</si>
  <si>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</si>
  <si>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</si>
  <si>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</si>
  <si>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</si>
  <si>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</si>
  <si>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</si>
  <si>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</si>
  <si>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</si>
  <si>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</si>
  <si>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</si>
  <si>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</si>
  <si>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</si>
  <si>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</si>
  <si>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</si>
  <si>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</si>
  <si>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</si>
  <si>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</si>
  <si>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</si>
  <si>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</si>
  <si>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</si>
  <si>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</si>
  <si>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</si>
  <si>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</si>
  <si>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</si>
  <si>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</si>
  <si>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</si>
  <si>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</si>
  <si>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</si>
  <si>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</si>
  <si>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</si>
  <si>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</si>
  <si>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</si>
  <si>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</si>
  <si>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</si>
  <si>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</si>
  <si>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</si>
  <si>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</si>
  <si>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</si>
  <si>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</si>
  <si>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</si>
  <si>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</si>
  <si>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</si>
  <si>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</si>
  <si>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</si>
  <si>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</si>
  <si>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</si>
  <si>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</si>
  <si>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</si>
  <si>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</si>
  <si>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</si>
  <si>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</si>
  <si>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</si>
  <si>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</si>
  <si>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</si>
  <si>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</si>
  <si>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</si>
  <si>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</si>
  <si>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</si>
  <si>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</si>
  <si>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</si>
  <si>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</si>
  <si>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</si>
  <si>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</si>
  <si>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</si>
  <si>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</si>
  <si>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</si>
  <si>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</si>
  <si>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</si>
  <si>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</si>
  <si>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</si>
  <si>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</si>
  <si>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</si>
  <si>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</si>
  <si>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</si>
  <si>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</si>
  <si>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</si>
  <si>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</si>
  <si>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</si>
  <si>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</si>
  <si>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</si>
  <si>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</si>
  <si>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</si>
  <si>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</si>
  <si>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</si>
  <si>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</si>
  <si>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</si>
  <si>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</si>
  <si>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</si>
  <si>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</si>
  <si>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</si>
  <si>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</si>
  <si>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</si>
  <si>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</si>
  <si>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</si>
  <si>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</si>
  <si>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</si>
  <si>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</si>
  <si>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</si>
  <si>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</si>
  <si>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</si>
  <si>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</si>
  <si>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</si>
  <si>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</si>
  <si>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</si>
  <si>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</si>
  <si>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</si>
  <si>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</si>
  <si>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</si>
  <si>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</si>
  <si>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</si>
  <si>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</si>
  <si>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</si>
  <si>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</si>
  <si>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</si>
  <si>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</si>
  <si>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</si>
  <si>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</si>
  <si>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</si>
  <si>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</si>
  <si>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</si>
  <si>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</si>
  <si>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</si>
  <si>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</si>
  <si>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</si>
  <si>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</si>
  <si>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</si>
  <si>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</si>
  <si>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</si>
  <si>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</si>
  <si>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</si>
  <si>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</si>
  <si>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</si>
  <si>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</si>
  <si>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</si>
  <si>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</si>
  <si>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</si>
  <si>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</si>
  <si>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</si>
  <si>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</si>
  <si>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</si>
  <si>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</si>
  <si>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</si>
  <si>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</si>
  <si>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</si>
  <si>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</si>
  <si>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</si>
  <si>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</si>
  <si>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</si>
  <si>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</si>
  <si>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</si>
  <si>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</si>
  <si>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</si>
  <si>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</si>
  <si>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</si>
  <si>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</si>
  <si>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</si>
  <si>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</si>
  <si>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</si>
  <si>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</si>
  <si>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</si>
  <si>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</si>
  <si>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</si>
  <si>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</si>
  <si>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</si>
  <si>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</si>
  <si>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</si>
  <si>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</si>
  <si>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</si>
  <si>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</si>
  <si>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</si>
  <si>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</si>
  <si>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</si>
  <si>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</si>
  <si>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</si>
  <si>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</si>
  <si>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</si>
  <si>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</si>
  <si>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</si>
  <si>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</si>
  <si>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</si>
  <si>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</si>
  <si>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</si>
  <si>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</si>
  <si>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</si>
  <si>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</si>
  <si>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</si>
  <si>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</si>
  <si>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</si>
  <si>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</si>
  <si>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</si>
  <si>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</si>
  <si>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</si>
  <si>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</si>
  <si>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</si>
  <si>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</si>
  <si>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</si>
  <si>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</si>
  <si>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</si>
  <si>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</si>
  <si>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</si>
  <si>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</si>
  <si>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</si>
  <si>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</si>
  <si>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</si>
  <si>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</si>
  <si>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</si>
  <si>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</si>
  <si>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</si>
  <si>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</si>
  <si>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</si>
  <si>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</si>
  <si>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</si>
  <si>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</si>
  <si>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</si>
  <si>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</si>
  <si>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</si>
  <si>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</si>
  <si>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</si>
  <si>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</si>
  <si>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</si>
  <si>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</si>
  <si>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</si>
  <si>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</si>
  <si>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</si>
  <si>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</si>
  <si>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</si>
  <si>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</si>
  <si>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</si>
  <si>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</si>
  <si>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</si>
  <si>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</si>
  <si>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</si>
  <si>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</si>
  <si>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</si>
  <si>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</si>
  <si>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</si>
  <si>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</si>
  <si>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</si>
  <si>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</si>
  <si>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</si>
  <si>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</si>
  <si>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</si>
  <si>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</si>
  <si>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</si>
  <si>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</si>
  <si>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</si>
  <si>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</si>
  <si>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</si>
  <si>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</si>
  <si>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</si>
  <si>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</si>
  <si>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</si>
  <si>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</si>
  <si>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</si>
  <si>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</si>
  <si>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</si>
  <si>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</si>
  <si>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</si>
  <si>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</si>
  <si>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</si>
  <si>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</si>
  <si>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</si>
  <si>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</si>
  <si>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</si>
  <si>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</si>
  <si>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</si>
  <si>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</si>
  <si>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</si>
  <si>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</si>
  <si>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</si>
  <si>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</si>
  <si>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</si>
  <si>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</si>
  <si>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</si>
  <si>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</si>
  <si>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</si>
  <si>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</si>
  <si>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</si>
  <si>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</si>
  <si>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</si>
  <si>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</si>
  <si>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</si>
  <si>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</si>
  <si>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</si>
  <si>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</si>
  <si>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</si>
  <si>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</si>
  <si>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</si>
  <si>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</si>
  <si>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</si>
  <si>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</si>
  <si>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</si>
  <si>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</si>
  <si>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</si>
  <si>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</si>
  <si>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</si>
  <si>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</si>
  <si>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</si>
  <si>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</si>
  <si>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</si>
  <si>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</si>
  <si>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</si>
  <si>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</si>
  <si>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</si>
  <si>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</si>
  <si>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</si>
  <si>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</si>
  <si>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</si>
  <si>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</si>
  <si>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</si>
  <si>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</si>
  <si>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</si>
  <si>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</si>
  <si>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</si>
  <si>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</si>
  <si>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</si>
  <si>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</si>
  <si>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</si>
  <si>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</si>
  <si>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</si>
  <si>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</si>
  <si>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</si>
  <si>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</si>
  <si>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</si>
  <si>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</si>
  <si>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</si>
  <si>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</si>
  <si>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</si>
  <si>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</si>
  <si>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</si>
  <si>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</si>
  <si>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</si>
  <si>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</si>
  <si>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</si>
  <si>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</si>
  <si>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</si>
  <si>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</si>
  <si>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</si>
  <si>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</si>
  <si>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</si>
  <si>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</si>
  <si>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</si>
  <si>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</si>
  <si>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</si>
  <si>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</si>
  <si>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</si>
  <si>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</si>
  <si>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</si>
  <si>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</si>
  <si>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</si>
  <si>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</si>
  <si>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</si>
  <si>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</si>
  <si>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</si>
  <si>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</si>
  <si>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</si>
  <si>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</si>
  <si>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</si>
  <si>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</si>
  <si>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</si>
  <si>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</si>
  <si>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</si>
  <si>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</si>
  <si>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</si>
  <si>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</si>
  <si>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</si>
  <si>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</si>
  <si>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</si>
  <si>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</si>
  <si>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</si>
  <si>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</si>
  <si>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</si>
  <si>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</si>
  <si>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</si>
  <si>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</si>
  <si>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</si>
  <si>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</si>
  <si>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</si>
  <si>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</si>
  <si>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</si>
  <si>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</si>
  <si>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</si>
  <si>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</si>
  <si>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</si>
  <si>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</si>
  <si>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</si>
  <si>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</si>
  <si>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</si>
  <si>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</si>
  <si>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</si>
  <si>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</si>
  <si>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</si>
  <si>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</si>
  <si>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</si>
  <si>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</si>
  <si>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</si>
  <si>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</si>
  <si>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</si>
  <si>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</si>
  <si>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</si>
  <si>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</si>
  <si>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</si>
  <si>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</si>
  <si>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</si>
  <si>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</si>
  <si>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</si>
  <si>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</si>
  <si>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</si>
  <si>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</si>
  <si>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</si>
  <si>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</si>
  <si>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</si>
  <si>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</si>
  <si>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</si>
  <si>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</si>
  <si>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</si>
  <si>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</si>
  <si>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</si>
  <si>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</si>
  <si>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</si>
  <si>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</si>
  <si>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</si>
  <si>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</si>
  <si>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</si>
  <si>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</si>
  <si>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</si>
  <si>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</si>
  <si>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</si>
  <si>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</si>
  <si>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</si>
  <si>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</si>
  <si>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</si>
  <si>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</si>
  <si>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</si>
  <si>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</si>
  <si>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</si>
  <si>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</si>
  <si>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</si>
  <si>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</si>
  <si>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</si>
  <si>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</si>
  <si>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</si>
  <si>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</si>
  <si>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</si>
  <si>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</si>
  <si>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</si>
  <si>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</si>
  <si>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</si>
  <si>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</si>
  <si>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</si>
  <si>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</si>
  <si>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</si>
  <si>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</si>
  <si>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</si>
  <si>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</si>
  <si>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</si>
  <si>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</si>
  <si>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</si>
  <si>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</si>
  <si>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</si>
  <si>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</si>
  <si>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</si>
  <si>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</si>
  <si>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</si>
  <si>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</si>
  <si>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</si>
  <si>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</si>
  <si>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</si>
  <si>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</si>
  <si>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</si>
  <si>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</si>
  <si>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</si>
  <si>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</si>
  <si>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</si>
  <si>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</si>
  <si>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</si>
  <si>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</si>
  <si>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</si>
  <si>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</si>
  <si>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</si>
  <si>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</si>
  <si>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</si>
  <si>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</si>
  <si>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</si>
  <si>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</si>
  <si>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</si>
  <si>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</si>
  <si>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</si>
  <si>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</si>
  <si>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</si>
  <si>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</si>
  <si>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</si>
  <si>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</si>
  <si>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</si>
  <si>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</si>
  <si>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</si>
  <si>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</si>
  <si>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</si>
  <si>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</si>
  <si>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</si>
  <si>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</si>
  <si>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</si>
  <si>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</si>
  <si>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</si>
  <si>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</si>
  <si>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</si>
  <si>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</si>
  <si>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</si>
  <si>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</si>
  <si>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</si>
  <si>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</si>
  <si>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</si>
  <si>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</si>
  <si>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</si>
  <si>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</si>
  <si>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</si>
  <si>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</si>
  <si>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</si>
  <si>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</si>
  <si>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</si>
  <si>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</si>
  <si>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</si>
  <si>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</si>
  <si>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</si>
  <si>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</si>
  <si>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</si>
  <si>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</si>
  <si>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</si>
  <si>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</si>
  <si>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</si>
  <si>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</si>
  <si>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</si>
  <si>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</si>
  <si>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</si>
  <si>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</si>
  <si>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</si>
  <si>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</si>
  <si>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</si>
  <si>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</si>
  <si>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</si>
  <si>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</si>
  <si>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</si>
  <si>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</si>
  <si>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</si>
  <si>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</si>
  <si>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</si>
  <si>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</si>
  <si>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</si>
  <si>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</si>
  <si>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</si>
  <si>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</si>
  <si>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</si>
  <si>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</si>
  <si>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</si>
  <si>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</si>
  <si>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</si>
  <si>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</si>
  <si>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</si>
  <si>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</si>
  <si>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</si>
  <si>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</si>
  <si>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</si>
  <si>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</si>
  <si>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</si>
  <si>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</si>
  <si>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</si>
  <si>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</si>
  <si>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</si>
  <si>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</si>
  <si>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</si>
  <si>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</si>
  <si>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</si>
  <si>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</si>
  <si>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</si>
  <si>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</si>
  <si>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</si>
  <si>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</si>
  <si>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</si>
  <si>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</si>
  <si>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</si>
  <si>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</si>
  <si>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</si>
  <si>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</si>
  <si>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</si>
  <si>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</si>
  <si>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</si>
  <si>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</si>
  <si>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</si>
  <si>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</si>
  <si>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</si>
  <si>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</si>
  <si>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</si>
  <si>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</si>
  <si>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</si>
  <si>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</si>
  <si>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</si>
  <si>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</si>
  <si>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</si>
  <si>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</si>
  <si>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</si>
  <si>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</si>
  <si>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</si>
  <si>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</si>
  <si>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</si>
  <si>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</si>
  <si>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</si>
  <si>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</si>
  <si>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</si>
  <si>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</si>
  <si>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</si>
  <si>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</si>
  <si>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</si>
  <si>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</si>
  <si>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</si>
  <si>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</si>
  <si>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</si>
  <si>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</si>
  <si>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</si>
  <si>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</si>
  <si>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</si>
  <si>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</si>
  <si>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</si>
  <si>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</si>
  <si>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</si>
  <si>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</si>
  <si>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</si>
  <si>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</si>
  <si>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</si>
  <si>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</si>
  <si>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</si>
  <si>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</si>
  <si>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</si>
  <si>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</si>
  <si>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</si>
  <si>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</si>
  <si>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</si>
  <si>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</si>
  <si>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</si>
  <si>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</si>
  <si>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</si>
  <si>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</si>
  <si>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</si>
  <si>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</si>
  <si>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</si>
  <si>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</si>
  <si>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</si>
  <si>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</si>
  <si>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</si>
  <si>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</si>
  <si>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</si>
  <si>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</si>
  <si>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</si>
  <si>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</si>
  <si>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</si>
  <si>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</si>
  <si>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</si>
  <si>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</si>
  <si>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</si>
  <si>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</si>
  <si>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</si>
  <si>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</si>
  <si>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</si>
  <si>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</si>
  <si>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</si>
  <si>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</si>
  <si>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</si>
  <si>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</si>
  <si>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</si>
  <si>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</si>
  <si>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</si>
  <si>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</si>
  <si>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</si>
  <si>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</si>
  <si>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</si>
  <si>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</si>
  <si>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</si>
  <si>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</si>
  <si>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</si>
  <si>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</si>
  <si>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</si>
  <si>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</si>
  <si>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</si>
  <si>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</si>
  <si>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</si>
  <si>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</si>
  <si>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</si>
  <si>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</si>
  <si>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</si>
  <si>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</si>
  <si>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</si>
  <si>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</si>
  <si>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</si>
  <si>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</si>
  <si>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</si>
  <si>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</si>
  <si>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</si>
  <si>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</si>
  <si>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</si>
  <si>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</si>
  <si>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</si>
  <si>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</si>
  <si>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</si>
  <si>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</si>
  <si>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</si>
  <si>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</si>
  <si>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</si>
  <si>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</si>
  <si>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</si>
  <si>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</si>
  <si>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</si>
  <si>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</si>
  <si>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</si>
  <si>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</si>
  <si>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</si>
  <si>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</si>
  <si>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</si>
  <si>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</si>
  <si>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</si>
  <si>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</si>
  <si>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</si>
  <si>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</si>
  <si>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</si>
  <si>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</si>
  <si>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</si>
  <si>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</si>
  <si>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</si>
  <si>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</si>
  <si>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</si>
  <si>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</si>
  <si>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</si>
  <si>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</si>
  <si>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</si>
  <si>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</si>
  <si>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</si>
  <si>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</si>
  <si>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</si>
  <si>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</si>
  <si>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</si>
  <si>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</si>
  <si>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</si>
  <si>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</si>
  <si>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</si>
  <si>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</si>
  <si>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</si>
  <si>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</si>
  <si>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</si>
  <si>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</si>
  <si>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</si>
  <si>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</si>
  <si>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</si>
  <si>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</si>
  <si>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</si>
  <si>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</si>
  <si>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</si>
  <si>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</si>
  <si>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</si>
  <si>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</si>
  <si>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</si>
  <si>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</si>
  <si>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</si>
  <si>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</si>
  <si>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</si>
  <si>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</si>
  <si>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</si>
  <si>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</si>
  <si>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</si>
  <si>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</si>
  <si>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</si>
  <si>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</si>
  <si>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</si>
  <si>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</si>
  <si>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</si>
  <si>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</si>
  <si>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</si>
  <si>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</si>
  <si>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</si>
  <si>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</si>
  <si>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</si>
  <si>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</si>
  <si>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</si>
  <si>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</si>
  <si>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</si>
  <si>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</si>
  <si>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</si>
  <si>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</si>
  <si>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</si>
  <si>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</si>
  <si>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</si>
  <si>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</si>
  <si>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</si>
  <si>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</si>
  <si>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</si>
  <si>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</si>
  <si>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</si>
  <si>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</si>
  <si>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</si>
  <si>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</si>
  <si>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</si>
  <si>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</si>
  <si>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</si>
  <si>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</si>
  <si>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</si>
  <si>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</si>
  <si>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</si>
  <si>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</si>
  <si>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</si>
  <si>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</si>
  <si>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</si>
  <si>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</si>
  <si>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</si>
  <si>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</si>
  <si>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</si>
  <si>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</si>
  <si>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</si>
  <si>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</si>
  <si>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</si>
  <si>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</si>
  <si>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</si>
  <si>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</si>
  <si>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</si>
  <si>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</si>
  <si>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</si>
  <si>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</si>
  <si>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</si>
  <si>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</si>
  <si>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</si>
  <si>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</si>
  <si>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</si>
  <si>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</si>
  <si>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</si>
  <si>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</si>
  <si>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</si>
  <si>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</si>
  <si>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</si>
  <si>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</si>
  <si>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</si>
  <si>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</si>
  <si>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</si>
  <si>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</si>
  <si>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</si>
  <si>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</si>
  <si>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</si>
  <si>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</si>
  <si>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</si>
  <si>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</si>
  <si>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</si>
  <si>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</si>
  <si>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</si>
  <si>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</si>
  <si>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</si>
  <si>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</si>
  <si>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</si>
  <si>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</si>
  <si>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</si>
  <si>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</si>
  <si>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</si>
  <si>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</si>
  <si>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</si>
  <si>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</si>
  <si>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</si>
  <si>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</si>
  <si>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</si>
  <si>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</si>
  <si>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</si>
  <si>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</si>
  <si>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</si>
  <si>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</si>
  <si>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</si>
  <si>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</si>
  <si>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</si>
  <si>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</si>
  <si>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</si>
  <si>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</si>
  <si>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</si>
  <si>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</si>
  <si>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</si>
  <si>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</si>
  <si>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</si>
  <si>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</si>
  <si>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</si>
  <si>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</si>
  <si>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</si>
  <si>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</si>
  <si>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</si>
  <si>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</si>
  <si>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</si>
  <si>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</si>
  <si>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</si>
  <si>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</si>
  <si>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</si>
  <si>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</si>
  <si>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</si>
  <si>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</si>
  <si>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</si>
  <si>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</si>
  <si>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</si>
  <si>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</si>
  <si>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</si>
  <si>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</si>
  <si>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</si>
  <si>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</si>
  <si>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</si>
  <si>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</si>
  <si>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</si>
  <si>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</si>
  <si>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</si>
  <si>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</si>
  <si>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</si>
  <si>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</si>
  <si>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</si>
  <si>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</si>
  <si>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</si>
  <si>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</si>
  <si>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</si>
  <si>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</si>
  <si>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</si>
  <si>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</si>
  <si>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</si>
  <si>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</si>
  <si>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</si>
  <si>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</si>
  <si>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</si>
  <si>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</si>
  <si>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</si>
  <si>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</si>
  <si>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</si>
  <si>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</si>
  <si>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</si>
  <si>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</si>
  <si>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</si>
  <si>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</si>
  <si>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</si>
  <si>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</si>
  <si>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</si>
  <si>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</si>
  <si>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</si>
  <si>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</si>
  <si>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</si>
  <si>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</si>
  <si>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</si>
  <si>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</si>
  <si>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</si>
  <si>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</si>
  <si>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</si>
  <si>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</si>
  <si>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</si>
  <si>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</si>
  <si>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</si>
  <si>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</si>
  <si>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</si>
  <si>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</si>
  <si>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</si>
  <si>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</si>
  <si>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</si>
  <si>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</si>
  <si>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</si>
  <si>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</si>
  <si>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</si>
  <si>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</si>
  <si>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</si>
  <si>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</si>
  <si>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</si>
  <si>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</si>
  <si>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</si>
  <si>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</si>
  <si>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</si>
  <si>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</si>
  <si>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</si>
  <si>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</si>
  <si>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</si>
  <si>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</si>
  <si>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</si>
  <si>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</si>
  <si>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</si>
  <si>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</si>
  <si>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</si>
  <si>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</si>
  <si>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</si>
  <si>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</si>
  <si>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</si>
  <si>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</si>
  <si>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</si>
  <si>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</si>
  <si>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</si>
  <si>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</si>
  <si>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</si>
  <si>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</si>
  <si>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</si>
  <si>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</si>
  <si>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</si>
  <si>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</si>
  <si>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</si>
  <si>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</si>
  <si>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</si>
  <si>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</si>
  <si>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</si>
  <si>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</si>
  <si>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</si>
  <si>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</si>
  <si>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</si>
  <si>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</si>
  <si>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</si>
  <si>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</si>
  <si>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</si>
  <si>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</si>
  <si>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</si>
  <si>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</si>
  <si>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</si>
  <si>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</si>
  <si>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</si>
  <si>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</si>
  <si>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</si>
  <si>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</si>
  <si>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</si>
  <si>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</si>
  <si>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</si>
  <si>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</si>
  <si>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</si>
  <si>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</si>
  <si>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</si>
  <si>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</si>
  <si>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</si>
  <si>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</si>
  <si>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</si>
  <si>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</si>
  <si>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</si>
  <si>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</si>
  <si>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</si>
  <si>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</si>
  <si>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</si>
  <si>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</si>
  <si>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</si>
  <si>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</si>
  <si>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</si>
  <si>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</si>
  <si>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</si>
  <si>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</si>
  <si>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</si>
  <si>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</si>
  <si>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</si>
  <si>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</si>
  <si>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</si>
  <si>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</si>
  <si>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</si>
  <si>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</si>
  <si>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</si>
  <si>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</si>
  <si>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</si>
  <si>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</si>
  <si>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</si>
  <si>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</si>
  <si>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</si>
  <si>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</si>
  <si>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</si>
  <si>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</si>
  <si>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</si>
  <si>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</si>
  <si>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</si>
  <si>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</si>
  <si>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</si>
  <si>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</si>
  <si>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</si>
  <si>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</si>
  <si>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</si>
  <si>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</si>
  <si>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</si>
  <si>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</si>
  <si>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</si>
  <si>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</si>
  <si>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</si>
  <si>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</si>
  <si>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</si>
  <si>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</si>
  <si>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</si>
  <si>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</si>
  <si>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</si>
  <si>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</si>
  <si>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</si>
  <si>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</si>
  <si>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</si>
  <si>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</si>
  <si>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</si>
  <si>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</si>
  <si>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</si>
  <si>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</si>
  <si>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</si>
  <si>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</si>
  <si>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</si>
  <si>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</si>
  <si>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</si>
  <si>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</si>
  <si>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</si>
  <si>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</si>
  <si>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</si>
  <si>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</si>
  <si>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</si>
  <si>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</si>
  <si>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</si>
  <si>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</si>
  <si>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</si>
  <si>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</si>
  <si>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</si>
  <si>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</si>
  <si>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</si>
  <si>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</si>
  <si>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</si>
  <si>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</si>
  <si>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</si>
  <si>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</si>
  <si>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</si>
  <si>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</si>
  <si>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</si>
  <si>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</si>
  <si>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</si>
  <si>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</si>
  <si>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</si>
  <si>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</si>
  <si>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</si>
  <si>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</si>
  <si>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</si>
  <si>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</si>
  <si>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</si>
  <si>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</si>
  <si>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</si>
  <si>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</si>
  <si>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</si>
  <si>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</si>
  <si>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</si>
  <si>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</si>
  <si>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</si>
  <si>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</si>
  <si>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</si>
  <si>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</si>
  <si>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</si>
  <si>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</si>
  <si>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</si>
  <si>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</si>
  <si>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</si>
  <si>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</si>
  <si>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</si>
  <si>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</si>
  <si>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</si>
  <si>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</si>
  <si>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</si>
  <si>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</si>
  <si>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</si>
  <si>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</si>
  <si>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</si>
  <si>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</si>
  <si>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</si>
  <si>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</si>
  <si>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</si>
  <si>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</si>
  <si>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</si>
  <si>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</si>
  <si>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</si>
  <si>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</si>
  <si>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</si>
  <si>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</si>
  <si>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</si>
  <si>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</si>
  <si>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</si>
  <si>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</si>
  <si>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</si>
  <si>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</si>
  <si>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</si>
  <si>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</si>
  <si>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</si>
  <si>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</si>
  <si>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</si>
  <si>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</si>
  <si>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</si>
  <si>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</si>
  <si>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</si>
  <si>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</si>
  <si>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</si>
  <si>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</si>
  <si>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</si>
  <si>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</si>
  <si>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</si>
  <si>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</si>
  <si>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</si>
  <si>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</si>
  <si>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</si>
  <si>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</si>
  <si>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</si>
  <si>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</si>
  <si>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</si>
  <si>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</si>
  <si>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</si>
  <si>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</si>
  <si>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</si>
  <si>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</si>
  <si>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</si>
  <si>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</si>
  <si>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</si>
  <si>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</si>
  <si>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</si>
  <si>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</si>
  <si>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</si>
  <si>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</si>
  <si>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</si>
  <si>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</si>
  <si>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</si>
  <si>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</si>
  <si>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</si>
  <si>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</si>
  <si>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</si>
  <si>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</si>
  <si>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</si>
  <si>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</si>
  <si>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</si>
  <si>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</si>
  <si>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</si>
  <si>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</si>
  <si>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</si>
  <si>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</si>
  <si>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</si>
  <si>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</si>
  <si>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</si>
  <si>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</si>
  <si>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</si>
  <si>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</si>
  <si>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</si>
  <si>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</si>
  <si>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</si>
  <si>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</si>
  <si>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</si>
  <si>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</si>
  <si>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</si>
  <si>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</si>
  <si>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</si>
  <si>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</si>
  <si>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</si>
  <si>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</si>
  <si>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</si>
  <si>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</si>
  <si>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</si>
  <si>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</si>
  <si>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</si>
  <si>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</si>
  <si>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</si>
  <si>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</si>
  <si>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</si>
  <si>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</si>
  <si>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</si>
  <si>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</si>
  <si>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</si>
  <si>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</si>
  <si>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</si>
  <si>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</si>
  <si>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</si>
  <si>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</si>
  <si>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</si>
  <si>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</si>
  <si>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</si>
  <si>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</si>
  <si>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</si>
  <si>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</si>
  <si>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</si>
  <si>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</si>
  <si>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</si>
  <si>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</si>
  <si>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</si>
  <si>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</si>
  <si>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</si>
  <si>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</si>
  <si>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</si>
  <si>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</si>
  <si>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</si>
  <si>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</si>
  <si>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</si>
  <si>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</si>
  <si>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</si>
  <si>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</si>
  <si>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</si>
  <si>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</si>
  <si>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</si>
  <si>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</si>
  <si>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</si>
  <si>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</si>
  <si>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</si>
  <si>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</si>
  <si>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</si>
  <si>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</si>
  <si>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</si>
  <si>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</si>
  <si>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</si>
  <si>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</si>
  <si>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</si>
  <si>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</si>
  <si>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</si>
  <si>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</si>
  <si>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</si>
  <si>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</si>
  <si>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</si>
  <si>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</si>
  <si>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</si>
  <si>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</si>
  <si>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</si>
  <si>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</si>
  <si>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</si>
  <si>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</si>
  <si>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</si>
  <si>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</si>
  <si>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</si>
  <si>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</si>
  <si>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</si>
  <si>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</si>
  <si>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</si>
  <si>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</si>
  <si>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</si>
  <si>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</si>
  <si>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</si>
  <si>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</si>
  <si>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</si>
  <si>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</si>
  <si>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</si>
  <si>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</si>
  <si>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</si>
  <si>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</si>
  <si>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</si>
  <si>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</si>
  <si>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</si>
  <si>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</si>
  <si>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</si>
  <si>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</si>
  <si>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</si>
  <si>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</si>
  <si>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</si>
  <si>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</si>
  <si>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</si>
  <si>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</si>
  <si>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</si>
  <si>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</si>
  <si>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</si>
  <si>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</si>
  <si>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</si>
  <si>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</si>
  <si>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</si>
  <si>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</si>
  <si>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</si>
  <si>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</si>
  <si>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</si>
  <si>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</si>
  <si>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</si>
  <si>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</si>
  <si>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</si>
  <si>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</si>
  <si>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</si>
  <si>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</si>
  <si>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</si>
  <si>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</si>
  <si>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</si>
  <si>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</si>
  <si>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</si>
  <si>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</si>
  <si>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</si>
  <si>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</si>
  <si>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</si>
  <si>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</si>
  <si>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</si>
  <si>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</si>
  <si>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</si>
  <si>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</si>
  <si>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</si>
  <si>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</si>
  <si>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</si>
  <si>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</si>
  <si>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</si>
  <si>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</si>
  <si>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</si>
  <si>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</si>
  <si>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</si>
  <si>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</si>
  <si>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</si>
  <si>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</si>
  <si>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</si>
  <si>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</si>
  <si>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</si>
  <si>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</si>
  <si>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</si>
  <si>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</si>
  <si>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</si>
  <si>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</si>
  <si>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</si>
  <si>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</si>
  <si>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</si>
  <si>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</si>
  <si>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</si>
  <si>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</si>
  <si>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</si>
  <si>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</si>
  <si>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</si>
  <si>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</si>
  <si>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</si>
  <si>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</si>
  <si>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</si>
  <si>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</si>
  <si>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</si>
  <si>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</si>
  <si>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</si>
  <si>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</si>
  <si>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</si>
  <si>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</si>
  <si>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</si>
  <si>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</si>
  <si>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</si>
  <si>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</si>
  <si>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</si>
  <si>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</si>
  <si>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</si>
  <si>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</si>
  <si>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</si>
  <si>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</si>
  <si>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</si>
  <si>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</si>
  <si>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</si>
  <si>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</si>
  <si>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</si>
  <si>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</si>
  <si>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</si>
  <si>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</si>
  <si>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</si>
  <si>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</si>
  <si>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</si>
  <si>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</si>
  <si>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</si>
  <si>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</si>
  <si>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</si>
  <si>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</si>
  <si>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</si>
  <si>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</si>
  <si>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</si>
  <si>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</si>
  <si>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</si>
  <si>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</si>
  <si>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</si>
  <si>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</si>
  <si>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</si>
  <si>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</si>
  <si>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</si>
  <si>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</si>
  <si>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</si>
  <si>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</si>
  <si>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</si>
  <si>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</si>
  <si>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</si>
  <si>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</si>
  <si>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</si>
  <si>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</si>
  <si>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</si>
  <si>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</si>
  <si>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</si>
  <si>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</si>
  <si>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</si>
  <si>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</si>
  <si>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</si>
  <si>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</si>
  <si>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</si>
  <si>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</si>
  <si>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</si>
  <si>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</si>
  <si>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</si>
  <si>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</si>
  <si>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</si>
  <si>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</si>
  <si>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</si>
  <si>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</si>
  <si>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</si>
  <si>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</si>
  <si>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</si>
  <si>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</si>
  <si>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</si>
  <si>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</si>
  <si>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</si>
  <si>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</si>
  <si>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</si>
  <si>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</si>
  <si>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</si>
  <si>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</si>
  <si>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</si>
  <si>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</si>
  <si>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</si>
  <si>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</si>
  <si>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</si>
  <si>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</si>
  <si>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</si>
  <si>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</si>
  <si>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</si>
  <si>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</si>
  <si>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</si>
  <si>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</si>
  <si>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</si>
  <si>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</si>
  <si>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</si>
  <si>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</si>
  <si>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</si>
  <si>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</si>
  <si>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</si>
  <si>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</si>
  <si>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</si>
  <si>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</si>
  <si>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</si>
  <si>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</si>
  <si>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</si>
  <si>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</si>
  <si>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</si>
  <si>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</si>
  <si>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</si>
  <si>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</si>
  <si>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</si>
  <si>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</si>
  <si>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</si>
  <si>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</si>
  <si>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</si>
  <si>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</si>
  <si>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</si>
  <si>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</si>
  <si>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</si>
  <si>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</si>
  <si>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</si>
  <si>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</si>
  <si>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</si>
  <si>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</si>
  <si>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</si>
  <si>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</si>
  <si>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</si>
  <si>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</si>
  <si>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</si>
  <si>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</si>
  <si>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</si>
  <si>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</si>
  <si>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</si>
  <si>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</si>
  <si>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</si>
  <si>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</si>
  <si>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</si>
  <si>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</si>
  <si>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</si>
  <si>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</si>
  <si>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</si>
  <si>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</si>
  <si>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</si>
  <si>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</si>
  <si>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</si>
  <si>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</si>
  <si>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</si>
  <si>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</si>
  <si>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</si>
  <si>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</si>
  <si>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</si>
  <si>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</si>
  <si>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</si>
  <si>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</si>
  <si>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</si>
  <si>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</si>
  <si>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</si>
  <si>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</si>
  <si>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</si>
  <si>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</si>
  <si>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</si>
  <si>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</si>
  <si>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</si>
  <si>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</si>
  <si>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</si>
  <si>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</si>
  <si>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</si>
  <si>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</si>
  <si>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</si>
  <si>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</si>
  <si>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</si>
  <si>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</si>
  <si>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</si>
  <si>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</si>
  <si>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</si>
  <si>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</si>
  <si>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</si>
  <si>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</si>
  <si>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</si>
  <si>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</si>
  <si>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</si>
  <si>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</si>
  <si>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</si>
  <si>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</si>
  <si>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</si>
  <si>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</si>
  <si>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</si>
  <si>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</si>
  <si>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</si>
  <si>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</si>
  <si>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</si>
  <si>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</si>
  <si>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</si>
  <si>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</si>
  <si>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</si>
  <si>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</si>
  <si>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</si>
  <si>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</si>
  <si>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</si>
  <si>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</si>
  <si>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</si>
  <si>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</si>
  <si>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</si>
  <si>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</si>
  <si>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</si>
  <si>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</si>
  <si>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</si>
  <si>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</si>
  <si>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</si>
  <si>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</si>
  <si>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</si>
  <si>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</si>
  <si>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</si>
  <si>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</si>
  <si>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</si>
  <si>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</si>
  <si>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</si>
  <si>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</si>
  <si>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</si>
  <si>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</si>
  <si>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</si>
  <si>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</si>
  <si>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</si>
  <si>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</si>
  <si>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</si>
  <si>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</si>
  <si>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</si>
  <si>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</si>
  <si>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</si>
  <si>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</si>
  <si>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</si>
  <si>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</si>
  <si>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</si>
  <si>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</si>
  <si>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</si>
  <si>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</si>
  <si>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</si>
  <si>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</si>
  <si>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</si>
  <si>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</si>
  <si>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</si>
  <si>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</si>
  <si>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</si>
  <si>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</si>
  <si>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</si>
  <si>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</si>
  <si>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</si>
  <si>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</si>
  <si>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</si>
  <si>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</si>
  <si>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</si>
  <si>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</si>
  <si>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</si>
  <si>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</si>
  <si>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</si>
  <si>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</si>
  <si>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</si>
  <si>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</si>
  <si>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</si>
  <si>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</si>
  <si>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</si>
  <si>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</si>
  <si>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</si>
  <si>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</si>
  <si>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</si>
  <si>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</si>
  <si>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</si>
  <si>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</si>
  <si>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</si>
  <si>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</si>
  <si>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</si>
  <si>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</si>
  <si>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</si>
  <si>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</si>
  <si>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</si>
  <si>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</si>
  <si>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</si>
  <si>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</si>
  <si>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</si>
  <si>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</si>
  <si>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</si>
  <si>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</si>
  <si>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</si>
  <si>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</si>
  <si>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</si>
  <si>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</si>
  <si>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</si>
  <si>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</si>
  <si>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</si>
  <si>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</si>
  <si>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</si>
  <si>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</si>
  <si>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</si>
  <si>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</si>
  <si>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</si>
  <si>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</si>
  <si>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</si>
  <si>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</si>
  <si>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</si>
  <si>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</si>
  <si>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</si>
  <si>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</si>
  <si>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</si>
  <si>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</si>
  <si>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</si>
  <si>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</si>
  <si>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</si>
  <si>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</si>
  <si>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</si>
  <si>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</si>
  <si>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</si>
  <si>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</si>
  <si>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</si>
  <si>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</si>
  <si>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</si>
  <si>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</si>
  <si>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</si>
  <si>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</si>
  <si>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</si>
  <si>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</si>
  <si>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</si>
  <si>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</si>
  <si>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</si>
  <si>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</si>
  <si>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</si>
  <si>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</si>
  <si>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</si>
  <si>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</si>
  <si>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</si>
  <si>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</si>
  <si>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</si>
  <si>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</si>
  <si>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</si>
  <si>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</si>
  <si>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</si>
  <si>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</si>
  <si>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</si>
  <si>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</si>
  <si>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</si>
  <si>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</si>
  <si>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</si>
  <si>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</si>
  <si>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</si>
  <si>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</si>
  <si>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</si>
  <si>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</si>
  <si>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</si>
  <si>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</si>
  <si>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</si>
  <si>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</si>
  <si>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</si>
  <si>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</si>
  <si>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</si>
  <si>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</si>
  <si>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</si>
  <si>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</si>
  <si>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</si>
  <si>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</si>
  <si>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</si>
  <si>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</si>
  <si>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</si>
  <si>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</si>
  <si>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</si>
  <si>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</si>
  <si>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</si>
  <si>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</si>
  <si>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</si>
  <si>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</si>
  <si>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</si>
  <si>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</si>
  <si>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</si>
  <si>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</si>
  <si>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</si>
  <si>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</si>
  <si>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</si>
  <si>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</si>
  <si>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</si>
  <si>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</si>
  <si>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</si>
  <si>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</si>
  <si>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</si>
  <si>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</si>
  <si>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</si>
  <si>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</si>
  <si>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</si>
  <si>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</si>
  <si>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</si>
  <si>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</si>
  <si>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</si>
  <si>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</si>
  <si>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</si>
  <si>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</si>
  <si>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</si>
  <si>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</si>
  <si>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</si>
  <si>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</si>
  <si>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</si>
  <si>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</si>
  <si>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</si>
  <si>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</si>
  <si>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</si>
  <si>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</si>
  <si>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</si>
  <si>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</si>
  <si>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</si>
  <si>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</si>
  <si>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</si>
  <si>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</si>
  <si>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</si>
  <si>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</si>
  <si>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</si>
  <si>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</si>
  <si>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</si>
  <si>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</si>
  <si>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</si>
  <si>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</si>
  <si>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</si>
  <si>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</si>
  <si>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</si>
  <si>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</si>
  <si>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</si>
  <si>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</si>
  <si>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</si>
  <si>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</si>
  <si>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</si>
  <si>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</si>
  <si>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</si>
  <si>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</si>
  <si>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</si>
  <si>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</si>
  <si>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</si>
  <si>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</si>
  <si>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</si>
  <si>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</si>
  <si>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</si>
  <si>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</si>
  <si>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</si>
  <si>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</si>
  <si>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</si>
  <si>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</si>
  <si>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</si>
  <si>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</si>
  <si>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</si>
  <si>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</si>
  <si>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</si>
  <si>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</si>
  <si>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</si>
  <si>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</si>
  <si>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</si>
  <si>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</si>
  <si>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</si>
  <si>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</si>
  <si>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</si>
  <si>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</si>
  <si>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</si>
  <si>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</si>
  <si>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</si>
  <si>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</si>
  <si>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</si>
  <si>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</si>
  <si>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</si>
  <si>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</si>
  <si>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</si>
  <si>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</si>
  <si>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</si>
  <si>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</si>
  <si>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</si>
  <si>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</si>
  <si>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</si>
  <si>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</si>
  <si>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</si>
  <si>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</si>
  <si>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</si>
  <si>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</si>
  <si>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</si>
  <si>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</si>
  <si>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</si>
  <si>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</si>
  <si>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</si>
  <si>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</si>
  <si>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</si>
  <si>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</si>
  <si>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</si>
  <si>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</si>
  <si>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</si>
  <si>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</si>
  <si>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</si>
  <si>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</si>
  <si>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</si>
  <si>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</si>
  <si>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</si>
  <si>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</si>
  <si>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</si>
  <si>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</si>
  <si>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</si>
  <si>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</si>
  <si>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</si>
  <si>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</si>
  <si>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</si>
  <si>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</si>
  <si>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</si>
  <si>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</si>
  <si>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</si>
  <si>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</si>
  <si>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</si>
  <si>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</si>
  <si>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</si>
  <si>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</si>
  <si>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</si>
  <si>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</si>
  <si>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</si>
  <si>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</si>
  <si>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</si>
  <si>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</si>
  <si>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</si>
  <si>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</si>
  <si>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</si>
  <si>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</si>
  <si>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</si>
  <si>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</si>
  <si>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</si>
  <si>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</si>
  <si>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</si>
  <si>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</si>
  <si>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</si>
  <si>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</si>
  <si>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</si>
  <si>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</si>
  <si>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</si>
  <si>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</si>
  <si>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</si>
  <si>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</si>
  <si>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</si>
  <si>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</si>
  <si>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</si>
  <si>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</si>
  <si>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</si>
  <si>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</si>
  <si>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</si>
  <si>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</si>
  <si>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</si>
  <si>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</si>
  <si>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</si>
  <si>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</si>
  <si>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</si>
  <si>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</si>
  <si>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</si>
  <si>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</si>
  <si>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</si>
  <si>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</si>
  <si>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</si>
  <si>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</si>
  <si>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</si>
  <si>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</si>
  <si>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</si>
  <si>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</si>
  <si>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</si>
  <si>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</si>
  <si>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</si>
  <si>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</si>
  <si>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</si>
  <si>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</si>
  <si>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</si>
  <si>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</si>
  <si>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</si>
  <si>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</si>
  <si>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</si>
  <si>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</si>
  <si>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</si>
  <si>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</si>
  <si>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</si>
  <si>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</si>
  <si>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</si>
  <si>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</si>
  <si>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</si>
  <si>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</si>
  <si>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</si>
  <si>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</si>
  <si>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</si>
  <si>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</si>
  <si>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</si>
  <si>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</si>
  <si>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</si>
  <si>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</si>
  <si>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</si>
  <si>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</si>
  <si>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</si>
  <si>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</si>
  <si>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</si>
  <si>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</si>
  <si>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</si>
  <si>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</si>
  <si>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</si>
  <si>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</si>
  <si>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</si>
  <si>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</si>
  <si>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</si>
  <si>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</si>
  <si>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</si>
  <si>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</si>
  <si>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</si>
  <si>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</si>
  <si>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</si>
  <si>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</si>
  <si>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</si>
  <si>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</si>
  <si>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</si>
  <si>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</si>
  <si>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</si>
  <si>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</si>
  <si>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</si>
  <si>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</si>
  <si>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</si>
  <si>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</si>
  <si>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</si>
  <si>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</si>
  <si>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</si>
  <si>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</si>
  <si>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</si>
  <si>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</si>
  <si>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</si>
  <si>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</si>
  <si>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</si>
  <si>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</si>
  <si>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</si>
  <si>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</si>
  <si>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</si>
  <si>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</si>
  <si>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</si>
  <si>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</si>
  <si>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</si>
  <si>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</si>
  <si>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</si>
  <si>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</si>
  <si>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</si>
  <si>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</si>
  <si>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</si>
  <si>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</si>
  <si>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</si>
  <si>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</si>
  <si>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</si>
  <si>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</si>
  <si>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</si>
  <si>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</si>
  <si>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</si>
  <si>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</si>
  <si>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</si>
  <si>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</si>
  <si>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</si>
  <si>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</si>
  <si>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</si>
  <si>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</si>
  <si>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</si>
  <si>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</si>
  <si>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</si>
  <si>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</si>
  <si>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</si>
  <si>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</si>
  <si>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</si>
  <si>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</si>
  <si>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</si>
  <si>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</si>
  <si>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</si>
  <si>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</si>
  <si>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</si>
  <si>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</si>
  <si>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</si>
  <si>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</si>
  <si>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</si>
  <si>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</si>
  <si>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</si>
  <si>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</si>
  <si>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</si>
  <si>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</si>
  <si>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</si>
  <si>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</si>
  <si>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</si>
  <si>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</si>
  <si>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</si>
  <si>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</si>
  <si>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</si>
  <si>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</si>
  <si>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</si>
  <si>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</si>
  <si>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</si>
  <si>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</si>
  <si>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</si>
  <si>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</si>
  <si>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</si>
  <si>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</si>
  <si>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</si>
  <si>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</si>
  <si>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</si>
  <si>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</si>
  <si>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</si>
  <si>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</si>
  <si>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</si>
  <si>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</si>
  <si>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</si>
  <si>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</si>
  <si>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</si>
  <si>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</si>
  <si>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</si>
  <si>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</si>
  <si>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</si>
  <si>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</si>
  <si>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</si>
  <si>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</si>
  <si>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</si>
  <si>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</si>
  <si>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</si>
  <si>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</si>
  <si>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</si>
  <si>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</si>
  <si>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</si>
  <si>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</si>
  <si>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</si>
  <si>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</si>
  <si>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</si>
  <si>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</si>
  <si>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</si>
  <si>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</si>
  <si>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</si>
  <si>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</si>
  <si>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</si>
  <si>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</si>
  <si>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</si>
  <si>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</si>
  <si>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</si>
  <si>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</si>
  <si>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</si>
  <si>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</si>
  <si>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</si>
  <si>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</si>
  <si>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</si>
  <si>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</si>
  <si>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</si>
  <si>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</si>
  <si>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</si>
  <si>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</si>
  <si>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</si>
  <si>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</si>
  <si>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</si>
  <si>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</si>
  <si>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</si>
  <si>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</si>
  <si>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</si>
  <si>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</si>
  <si>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</si>
  <si>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</si>
  <si>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</si>
  <si>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</si>
  <si>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</si>
  <si>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</si>
  <si>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</si>
  <si>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</si>
  <si>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</si>
  <si>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</si>
  <si>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</si>
  <si>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</si>
  <si>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</si>
  <si>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</si>
  <si>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</si>
  <si>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</si>
  <si>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</si>
  <si>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</si>
  <si>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</si>
  <si>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</si>
  <si>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</si>
  <si>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</si>
  <si>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</si>
  <si>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</si>
  <si>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</si>
  <si>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</si>
  <si>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</si>
  <si>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</si>
  <si>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</si>
  <si>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</si>
  <si>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</si>
  <si>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</si>
  <si>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</si>
  <si>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</si>
  <si>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</si>
  <si>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</si>
  <si>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</si>
  <si>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</si>
  <si>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</si>
  <si>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</si>
  <si>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</si>
  <si>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</si>
  <si>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</si>
  <si>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</si>
  <si>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</si>
  <si>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</si>
  <si>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</si>
  <si>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</si>
  <si>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</si>
  <si>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</si>
  <si>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</si>
  <si>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</si>
  <si>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</si>
  <si>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</si>
  <si>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</si>
  <si>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</si>
  <si>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</si>
  <si>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</si>
  <si>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</si>
  <si>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</si>
  <si>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</si>
  <si>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</si>
  <si>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</si>
  <si>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</si>
  <si>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</si>
  <si>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</si>
  <si>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</si>
  <si>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</si>
  <si>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</si>
  <si>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</si>
  <si>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</si>
  <si>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</si>
  <si>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</si>
  <si>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</si>
  <si>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</si>
  <si>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</si>
  <si>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</si>
  <si>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</si>
  <si>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</si>
  <si>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</si>
  <si>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</si>
  <si>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</si>
  <si>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</si>
  <si>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</si>
  <si>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</si>
  <si>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</si>
  <si>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</si>
  <si>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</si>
  <si>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</si>
  <si>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</si>
  <si>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</si>
  <si>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</si>
  <si>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</si>
  <si>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</si>
  <si>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</si>
  <si>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</si>
  <si>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</si>
  <si>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</si>
  <si>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</si>
  <si>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</si>
  <si>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</si>
  <si>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</si>
  <si>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</si>
  <si>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</si>
  <si>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</si>
  <si>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</si>
  <si>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</si>
  <si>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</si>
  <si>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</si>
  <si>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</si>
  <si>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</si>
  <si>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</si>
  <si>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</si>
  <si>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</si>
  <si>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</si>
  <si>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</si>
  <si>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</si>
  <si>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</si>
  <si>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</si>
  <si>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</si>
  <si>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</si>
  <si>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</si>
  <si>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</si>
  <si>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</si>
  <si>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</si>
  <si>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</si>
  <si>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</si>
  <si>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</si>
  <si>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</si>
  <si>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</si>
  <si>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</si>
  <si>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</si>
  <si>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</si>
  <si>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</si>
  <si>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</si>
  <si>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</si>
  <si>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</si>
  <si>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</si>
  <si>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</si>
  <si>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</si>
  <si>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</si>
  <si>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</si>
  <si>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</si>
  <si>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</si>
  <si>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</si>
  <si>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</si>
  <si>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</si>
  <si>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</si>
  <si>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</si>
  <si>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</si>
  <si>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</si>
  <si>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</si>
  <si>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</si>
  <si>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</si>
  <si>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</si>
  <si>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</si>
  <si>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</si>
  <si>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</si>
  <si>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</si>
  <si>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</si>
  <si>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</si>
  <si>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</si>
  <si>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</si>
  <si>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</si>
  <si>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</si>
  <si>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</si>
  <si>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</si>
  <si>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</si>
  <si>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</si>
  <si>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</si>
  <si>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</si>
  <si>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</si>
  <si>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</si>
  <si>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</si>
  <si>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</si>
  <si>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</si>
  <si>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</si>
  <si>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</si>
  <si>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</si>
  <si>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</si>
  <si>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</si>
  <si>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</si>
  <si>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</si>
  <si>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</si>
  <si>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</si>
  <si>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</si>
  <si>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</si>
  <si>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</si>
  <si>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</si>
  <si>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</si>
  <si>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</si>
  <si>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</si>
  <si>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</si>
  <si>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</si>
  <si>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</si>
  <si>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</si>
  <si>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</si>
  <si>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</si>
  <si>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</si>
  <si>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</si>
  <si>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</si>
  <si>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</si>
  <si>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</si>
  <si>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</si>
  <si>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</si>
  <si>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</si>
  <si>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</si>
  <si>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</si>
  <si>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</si>
  <si>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</si>
  <si>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</si>
  <si>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</si>
  <si>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</si>
  <si>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</si>
  <si>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</si>
  <si>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</si>
  <si>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</si>
  <si>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</si>
  <si>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</si>
  <si>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</si>
  <si>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</si>
  <si>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</si>
  <si>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</si>
  <si>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</si>
  <si>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</si>
  <si>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</si>
  <si>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</si>
  <si>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</si>
  <si>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</si>
  <si>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</si>
  <si>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</si>
  <si>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</si>
  <si>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</si>
  <si>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</si>
  <si>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</si>
  <si>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</si>
  <si>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</si>
  <si>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</si>
  <si>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</si>
  <si>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</si>
  <si>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</si>
  <si>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</si>
  <si>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</si>
  <si>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</si>
  <si>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</si>
  <si>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</si>
  <si>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</si>
  <si>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</si>
  <si>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</si>
  <si>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</si>
  <si>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</si>
  <si>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</si>
  <si>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</si>
  <si>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</si>
  <si>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</si>
  <si>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</si>
  <si>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</si>
  <si>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</si>
  <si>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</si>
  <si>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</si>
  <si>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</si>
  <si>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</si>
  <si>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</si>
  <si>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</si>
  <si>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</si>
  <si>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</si>
  <si>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</si>
  <si>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</si>
  <si>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</si>
  <si>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</si>
  <si>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</si>
  <si>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</si>
  <si>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</si>
  <si>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</si>
  <si>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</si>
  <si>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</si>
  <si>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</si>
  <si>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</si>
  <si>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</si>
  <si>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</si>
  <si>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</si>
  <si>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</si>
  <si>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</si>
  <si>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</si>
  <si>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</si>
  <si>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</si>
  <si>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</si>
  <si>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</si>
  <si>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</si>
  <si>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</si>
  <si>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</si>
  <si>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</si>
  <si>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</si>
  <si>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</si>
  <si>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</si>
  <si>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</si>
  <si>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</si>
  <si>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</si>
  <si>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</si>
  <si>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</si>
  <si>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</si>
  <si>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</si>
  <si>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</si>
  <si>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</si>
  <si>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</si>
  <si>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</si>
  <si>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</si>
  <si>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</si>
  <si>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</si>
  <si>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</si>
  <si>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</si>
  <si>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</si>
  <si>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</si>
  <si>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</si>
  <si>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</si>
  <si>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</si>
  <si>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</si>
  <si>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</si>
  <si>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</si>
  <si>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</si>
  <si>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</si>
  <si>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</si>
  <si>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</si>
  <si>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</si>
  <si>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</si>
  <si>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</si>
  <si>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</si>
  <si>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</si>
  <si>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</si>
  <si>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</si>
  <si>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</si>
  <si>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</si>
  <si>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</si>
  <si>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</si>
  <si>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</si>
  <si>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</si>
  <si>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</si>
  <si>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</si>
  <si>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</si>
  <si>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</si>
  <si>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</si>
  <si>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</si>
  <si>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</si>
  <si>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</si>
  <si>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</si>
  <si>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</si>
  <si>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</si>
  <si>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</si>
  <si>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</si>
  <si>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</si>
  <si>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</si>
  <si>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</si>
  <si>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</si>
  <si>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</si>
  <si>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</si>
  <si>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</si>
  <si>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</si>
  <si>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</si>
  <si>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</si>
  <si>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</si>
  <si>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</si>
  <si>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</si>
  <si>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</si>
  <si>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</si>
  <si>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</si>
  <si>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</si>
  <si>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</si>
  <si>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</si>
  <si>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</si>
  <si>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</si>
  <si>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</si>
  <si>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</si>
  <si>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</si>
  <si>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</si>
  <si>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</si>
  <si>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</si>
  <si>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</si>
  <si>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</si>
  <si>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</si>
  <si>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</si>
  <si>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</si>
  <si>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</si>
  <si>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</si>
  <si>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</si>
  <si>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</si>
  <si>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</si>
  <si>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</si>
  <si>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</si>
  <si>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</si>
  <si>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</si>
  <si>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</si>
  <si>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</si>
  <si>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</si>
  <si>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</si>
  <si>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</si>
  <si>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</si>
  <si>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</si>
  <si>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</si>
  <si>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</si>
  <si>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</si>
  <si>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</si>
  <si>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</si>
  <si>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</si>
  <si>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</si>
  <si>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</si>
  <si>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</si>
  <si>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</si>
  <si>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</si>
  <si>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</si>
  <si>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</si>
  <si>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</si>
  <si>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</si>
  <si>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</si>
  <si>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</si>
  <si>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</si>
  <si>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</si>
  <si>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</si>
  <si>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</si>
  <si>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</si>
  <si>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</si>
  <si>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</si>
  <si>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</si>
  <si>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</si>
  <si>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</si>
  <si>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</si>
  <si>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</si>
  <si>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</si>
  <si>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</si>
  <si>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</si>
  <si>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</si>
  <si>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</si>
  <si>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</si>
  <si>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</si>
  <si>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</si>
  <si>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</si>
  <si>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</si>
  <si>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</si>
  <si>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</si>
  <si>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</si>
  <si>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</si>
  <si>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</si>
  <si>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</si>
  <si>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</si>
  <si>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</si>
  <si>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</si>
  <si>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</si>
  <si>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</si>
  <si>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</si>
  <si>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</si>
  <si>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</si>
  <si>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</si>
  <si>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</si>
  <si>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</si>
  <si>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</si>
  <si>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</si>
  <si>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</si>
  <si>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</si>
  <si>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</si>
  <si>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</si>
  <si>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</si>
  <si>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</si>
  <si>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</si>
  <si>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</si>
  <si>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</si>
  <si>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</si>
  <si>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</si>
  <si>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</si>
  <si>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</si>
  <si>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</si>
  <si>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</si>
  <si>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</si>
  <si>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</si>
  <si>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</si>
  <si>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</si>
  <si>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</si>
  <si>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</si>
  <si>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</si>
  <si>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</si>
  <si>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</si>
  <si>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</si>
  <si>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</si>
  <si>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</si>
  <si>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</si>
  <si>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</si>
  <si>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</si>
  <si>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</si>
  <si>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</si>
  <si>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</si>
  <si>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</si>
  <si>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</si>
  <si>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</si>
  <si>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</si>
  <si>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</si>
  <si>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</si>
  <si>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</si>
  <si>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</si>
  <si>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</si>
  <si>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</si>
  <si>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</si>
  <si>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</si>
  <si>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</si>
  <si>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</si>
  <si>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</si>
  <si>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</si>
  <si>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</si>
  <si>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</si>
  <si>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</si>
  <si>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</si>
  <si>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</si>
  <si>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</si>
  <si>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</si>
  <si>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</si>
  <si>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</si>
  <si>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</si>
  <si>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</si>
  <si>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</si>
  <si>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</si>
  <si>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</si>
  <si>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</si>
  <si>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</si>
  <si>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</si>
  <si>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</si>
  <si>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</si>
  <si>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</si>
  <si>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</si>
  <si>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</si>
  <si>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</si>
  <si>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</si>
  <si>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</si>
  <si>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</si>
  <si>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</si>
  <si>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</si>
  <si>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</si>
  <si>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</si>
  <si>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</si>
  <si>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</si>
  <si>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</si>
  <si>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</si>
  <si>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</si>
  <si>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</si>
  <si>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</si>
  <si>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</si>
  <si>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</si>
  <si>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</si>
  <si>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</si>
  <si>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</si>
  <si>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</si>
  <si>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</si>
  <si>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</si>
  <si>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</si>
  <si>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</si>
  <si>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</si>
  <si>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</si>
  <si>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</si>
  <si>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</si>
  <si>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</si>
  <si>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</si>
  <si>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</si>
  <si>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</si>
  <si>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</si>
  <si>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</si>
  <si>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</si>
  <si>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</si>
  <si>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</si>
  <si>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</si>
  <si>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</si>
  <si>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</si>
  <si>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</si>
  <si>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</si>
  <si>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</si>
  <si>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</si>
  <si>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</si>
  <si>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</si>
  <si>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</si>
  <si>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</si>
  <si>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</si>
  <si>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</si>
  <si>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</si>
  <si>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</si>
  <si>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</si>
  <si>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</si>
  <si>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</si>
  <si>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</si>
  <si>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</si>
  <si>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</si>
  <si>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</si>
  <si>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</si>
  <si>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</si>
  <si>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</si>
  <si>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</si>
  <si>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</si>
  <si>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</si>
  <si>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</si>
  <si>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</si>
  <si>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</si>
  <si>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</si>
  <si>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</si>
  <si>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</si>
  <si>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</si>
  <si>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</si>
  <si>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</si>
  <si>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</si>
  <si>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</si>
  <si>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</si>
  <si>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</si>
  <si>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</si>
  <si>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</si>
  <si>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</si>
  <si>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</si>
  <si>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</si>
  <si>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</si>
  <si>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</si>
  <si>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</si>
  <si>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</si>
  <si>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</si>
  <si>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</si>
  <si>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</si>
  <si>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</si>
  <si>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</si>
  <si>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</si>
  <si>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</si>
  <si>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</si>
  <si>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</si>
  <si>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</si>
  <si>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</si>
  <si>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</si>
  <si>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</si>
  <si>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</si>
  <si>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</si>
  <si>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</si>
  <si>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</si>
  <si>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</si>
  <si>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</si>
  <si>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</si>
  <si>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</si>
  <si>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</si>
  <si>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</si>
  <si>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</si>
  <si>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</si>
  <si>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</si>
  <si>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</si>
  <si>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</si>
  <si>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</si>
  <si>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</si>
  <si>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</si>
  <si>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</si>
  <si>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</si>
  <si>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</si>
  <si>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</si>
  <si>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</si>
  <si>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</si>
  <si>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</si>
  <si>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</si>
  <si>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</si>
  <si>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</si>
  <si>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</si>
  <si>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</si>
  <si>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</si>
  <si>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</si>
  <si>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</si>
  <si>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</si>
  <si>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</si>
  <si>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</si>
  <si>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</si>
  <si>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</si>
  <si>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</si>
  <si>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</si>
  <si>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</si>
  <si>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</si>
  <si>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</si>
  <si>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</si>
  <si>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</si>
  <si>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</si>
  <si>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</si>
  <si>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</si>
  <si>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</si>
  <si>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</si>
  <si>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</si>
  <si>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</si>
  <si>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</si>
  <si>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</si>
  <si>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</si>
  <si>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</si>
  <si>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</si>
  <si>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</si>
  <si>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</si>
  <si>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</si>
  <si>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</si>
  <si>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</si>
  <si>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</si>
  <si>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</si>
  <si>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</si>
  <si>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</si>
  <si>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</si>
  <si>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</si>
  <si>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</si>
  <si>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</si>
  <si>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</si>
  <si>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</si>
  <si>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</si>
  <si>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</si>
  <si>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</si>
  <si>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</si>
  <si>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</si>
  <si>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</si>
  <si>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</si>
  <si>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</si>
  <si>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</si>
  <si>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</si>
  <si>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</si>
  <si>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</si>
  <si>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</si>
  <si>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</si>
  <si>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</si>
  <si>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</si>
  <si>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</si>
  <si>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</si>
  <si>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</si>
  <si>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</si>
  <si>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</si>
  <si>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</si>
  <si>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</si>
  <si>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</si>
  <si>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</si>
  <si>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</si>
  <si>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</si>
  <si>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</si>
  <si>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</si>
  <si>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</si>
  <si>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</si>
  <si>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</si>
  <si>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</si>
  <si>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</si>
  <si>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</si>
  <si>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</si>
  <si>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</si>
  <si>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</si>
  <si>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</si>
  <si>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</si>
  <si>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</si>
  <si>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</si>
  <si>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</si>
  <si>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</si>
  <si>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</si>
  <si>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</si>
  <si>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</si>
  <si>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</si>
  <si>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</si>
  <si>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</si>
  <si>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</si>
  <si>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</si>
  <si>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</si>
  <si>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</si>
  <si>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</si>
  <si>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</si>
  <si>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</si>
  <si>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</si>
  <si>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</si>
  <si>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</si>
  <si>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</si>
  <si>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</si>
  <si>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</si>
  <si>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</si>
  <si>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</si>
  <si>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</si>
  <si>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</si>
  <si>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</si>
  <si>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</si>
  <si>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</si>
  <si>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</si>
  <si>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</si>
  <si>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</si>
  <si>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</si>
  <si>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</si>
  <si>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</si>
  <si>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</si>
  <si>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</si>
  <si>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</si>
  <si>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</si>
  <si>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</si>
  <si>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</si>
  <si>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</si>
  <si>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</si>
  <si>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</si>
  <si>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</si>
  <si>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</si>
  <si>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</si>
  <si>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</si>
  <si>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</si>
  <si>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</si>
  <si>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</si>
  <si>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</si>
  <si>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</si>
  <si>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</si>
  <si>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</si>
  <si>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</si>
  <si>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</si>
  <si>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</si>
  <si>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</si>
  <si>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</si>
  <si>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</si>
  <si>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</si>
  <si>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</si>
  <si>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</si>
  <si>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</si>
  <si>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</si>
  <si>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</si>
  <si>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</si>
  <si>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</si>
  <si>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</si>
  <si>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</si>
  <si>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</si>
  <si>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</si>
  <si>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</si>
  <si>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</si>
  <si>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</si>
  <si>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</si>
  <si>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</si>
  <si>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</si>
  <si>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</si>
  <si>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</si>
  <si>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</si>
  <si>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</si>
  <si>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</si>
  <si>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</si>
  <si>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</si>
  <si>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</si>
  <si>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</si>
  <si>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</si>
  <si>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</si>
  <si>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</si>
  <si>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</si>
  <si>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</si>
  <si>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</si>
  <si>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</si>
  <si>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</si>
  <si>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</si>
  <si>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</si>
  <si>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</si>
  <si>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</si>
  <si>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</si>
  <si>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</si>
  <si>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</si>
  <si>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</si>
  <si>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</si>
  <si>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</si>
  <si>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</si>
  <si>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</si>
  <si>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</si>
  <si>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</si>
  <si>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</si>
  <si>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</si>
  <si>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</si>
  <si>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</si>
  <si>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</si>
  <si>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</si>
  <si>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</si>
  <si>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</si>
  <si>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</si>
  <si>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</si>
  <si>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</si>
  <si>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</si>
  <si>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</si>
  <si>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</si>
  <si>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</si>
  <si>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</si>
  <si>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</si>
  <si>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</si>
  <si>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</si>
  <si>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</si>
  <si>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</si>
  <si>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</si>
  <si>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</si>
  <si>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</si>
  <si>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</si>
  <si>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</si>
  <si>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</si>
  <si>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</si>
  <si>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</si>
  <si>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</si>
  <si>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</si>
  <si>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</si>
  <si>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</si>
  <si>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</si>
  <si>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</si>
  <si>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</si>
  <si>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</si>
  <si>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</si>
  <si>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</si>
  <si>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</si>
  <si>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</si>
  <si>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</si>
  <si>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</si>
  <si>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</si>
  <si>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</si>
  <si>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</si>
  <si>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</si>
  <si>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</si>
  <si>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</si>
  <si>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</si>
  <si>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</si>
  <si>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</si>
  <si>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</si>
  <si>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</si>
  <si>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</si>
  <si>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</si>
  <si>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</si>
  <si>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</si>
  <si>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</si>
  <si>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</si>
  <si>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</si>
  <si>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</si>
  <si>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</si>
  <si>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</si>
  <si>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</si>
  <si>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</si>
  <si>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</si>
  <si>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</si>
  <si>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</si>
  <si>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</si>
  <si>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</si>
  <si>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</si>
  <si>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</si>
  <si>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</si>
  <si>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</si>
  <si>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</si>
  <si>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</si>
  <si>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</si>
  <si>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</si>
  <si>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</si>
  <si>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</si>
  <si>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</si>
  <si>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</si>
  <si>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</si>
  <si>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</si>
  <si>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</si>
  <si>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</si>
  <si>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</si>
  <si>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</si>
  <si>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</si>
  <si>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</si>
  <si>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</si>
  <si>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</si>
  <si>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</si>
  <si>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</si>
  <si>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</si>
  <si>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</si>
  <si>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</si>
  <si>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</si>
  <si>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</si>
  <si>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</si>
  <si>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</si>
  <si>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</si>
  <si>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</si>
  <si>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</si>
  <si>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</si>
  <si>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</si>
  <si>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</si>
  <si>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</si>
  <si>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</si>
  <si>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</si>
  <si>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</si>
  <si>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</si>
  <si>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</si>
  <si>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</si>
  <si>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</si>
  <si>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</si>
  <si>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</si>
  <si>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</si>
  <si>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</si>
  <si>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</si>
  <si>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</si>
  <si>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</si>
  <si>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</si>
  <si>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</si>
  <si>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</si>
  <si>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</si>
  <si>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</si>
  <si>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</si>
  <si>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</si>
  <si>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</si>
  <si>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</si>
  <si>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</si>
  <si>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</si>
  <si>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</si>
  <si>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</si>
  <si>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</si>
  <si>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</si>
  <si>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</si>
  <si>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</si>
  <si>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</si>
  <si>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</si>
  <si>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</si>
  <si>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</si>
  <si>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</si>
  <si>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</si>
  <si>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</si>
  <si>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</si>
  <si>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</si>
  <si>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</si>
  <si>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</si>
  <si>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</si>
  <si>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</si>
  <si>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</si>
  <si>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</si>
  <si>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</si>
  <si>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</si>
  <si>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</si>
  <si>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</si>
  <si>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</si>
  <si>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</si>
  <si>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</si>
  <si>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</si>
  <si>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</si>
  <si>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</si>
  <si>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</si>
  <si>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</si>
  <si>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</si>
  <si>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</si>
  <si>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</si>
  <si>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</si>
  <si>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</si>
  <si>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</si>
  <si>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</si>
  <si>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</si>
  <si>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</si>
  <si>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</si>
  <si>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</si>
  <si>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</si>
  <si>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</si>
  <si>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</si>
  <si>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</si>
  <si>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</si>
  <si>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</si>
  <si>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</si>
  <si>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</si>
  <si>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</si>
  <si>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</si>
  <si>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</si>
  <si>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</si>
  <si>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</si>
  <si>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</si>
  <si>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</si>
  <si>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</si>
  <si>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</si>
  <si>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</si>
  <si>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</si>
  <si>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</si>
  <si>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</si>
  <si>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</si>
  <si>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</si>
  <si>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</si>
  <si>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</si>
  <si>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</si>
  <si>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</si>
  <si>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</si>
  <si>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</si>
  <si>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</si>
  <si>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</si>
  <si>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</si>
  <si>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</si>
  <si>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</si>
  <si>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</si>
  <si>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</si>
  <si>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</si>
  <si>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</si>
  <si>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</si>
  <si>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</si>
  <si>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</si>
  <si>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</si>
  <si>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</si>
  <si>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</si>
  <si>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</si>
  <si>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</si>
  <si>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</si>
  <si>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</si>
  <si>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</si>
  <si>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</si>
  <si>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</si>
  <si>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</si>
  <si>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</si>
  <si>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</si>
  <si>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</si>
  <si>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</si>
  <si>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</si>
  <si>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</si>
  <si>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</si>
  <si>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</si>
  <si>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</si>
  <si>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</si>
  <si>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</si>
  <si>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</si>
  <si>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</si>
  <si>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</si>
  <si>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</si>
  <si>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</si>
  <si>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</si>
  <si>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</si>
  <si>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</si>
  <si>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</si>
  <si>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</si>
  <si>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</si>
  <si>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</si>
  <si>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</si>
  <si>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</si>
  <si>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</si>
  <si>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</si>
  <si>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</si>
  <si>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</si>
  <si>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</si>
  <si>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</si>
  <si>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</si>
  <si>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</si>
  <si>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</si>
  <si>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</si>
  <si>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</si>
  <si>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</si>
  <si>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</si>
  <si>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</si>
  <si>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</si>
  <si>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</si>
  <si>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</si>
  <si>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</si>
  <si>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</si>
  <si>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</si>
  <si>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</si>
  <si>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</si>
  <si>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</si>
  <si>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</si>
  <si>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</si>
  <si>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</si>
  <si>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</si>
  <si>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</si>
  <si>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</si>
  <si>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</si>
  <si>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</si>
  <si>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</si>
  <si>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</si>
  <si>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</si>
  <si>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</si>
  <si>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</si>
  <si>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</si>
  <si>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</si>
  <si>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</si>
  <si>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</si>
  <si>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</si>
  <si>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</si>
  <si>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</si>
  <si>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</si>
  <si>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</si>
  <si>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</si>
  <si>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</si>
  <si>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</si>
  <si>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</si>
  <si>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</si>
  <si>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</si>
  <si>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</si>
  <si>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</si>
  <si>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</si>
  <si>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</si>
  <si>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</si>
  <si>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</si>
  <si>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</si>
  <si>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</si>
  <si>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</si>
  <si>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</si>
  <si>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</si>
  <si>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</si>
  <si>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</si>
  <si>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</si>
  <si>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</si>
  <si>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</si>
  <si>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</si>
  <si>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</si>
  <si>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</si>
  <si>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</si>
  <si>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</si>
  <si>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</si>
  <si>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</si>
  <si>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</si>
  <si>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</si>
  <si>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</si>
  <si>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</si>
  <si>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</si>
  <si>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</si>
  <si>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</si>
  <si>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</si>
  <si>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</si>
  <si>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</si>
  <si>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</si>
  <si>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</si>
  <si>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</si>
  <si>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</si>
  <si>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</si>
  <si>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</si>
  <si>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</si>
  <si>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</si>
  <si>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</si>
  <si>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</si>
  <si>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</si>
  <si>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</si>
  <si>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</si>
  <si>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</si>
  <si>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</si>
  <si>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</si>
  <si>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</si>
  <si>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</si>
  <si>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</si>
  <si>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</si>
  <si>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</si>
  <si>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</si>
  <si>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</si>
  <si>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</si>
  <si>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</si>
  <si>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</si>
  <si>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</si>
  <si>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</si>
  <si>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</si>
  <si>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</si>
  <si>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</si>
  <si>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</si>
  <si>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</si>
  <si>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</si>
  <si>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</si>
  <si>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</si>
  <si>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</si>
  <si>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</si>
  <si>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</si>
  <si>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</si>
  <si>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</si>
  <si>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</si>
  <si>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</si>
  <si>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</si>
  <si>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</si>
  <si>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</si>
  <si>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</si>
  <si>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</si>
  <si>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</si>
  <si>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</si>
  <si>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</si>
  <si>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</si>
  <si>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</si>
  <si>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</si>
  <si>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</si>
  <si>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</si>
  <si>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</si>
  <si>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</si>
  <si>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</si>
  <si>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</si>
  <si>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</si>
  <si>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</si>
  <si>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</si>
  <si>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</si>
  <si>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</si>
  <si>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</si>
  <si>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</si>
  <si>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</si>
  <si>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</si>
  <si>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</si>
  <si>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</si>
  <si>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</si>
  <si>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</si>
  <si>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</si>
  <si>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</si>
  <si>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</si>
  <si>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</si>
  <si>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</si>
  <si>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</si>
  <si>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</si>
  <si>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</si>
  <si>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</si>
  <si>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</si>
  <si>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</si>
  <si>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</si>
  <si>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</si>
  <si>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</si>
  <si>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</si>
  <si>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</si>
  <si>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</si>
  <si>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</si>
  <si>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</si>
  <si>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</si>
  <si>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</si>
  <si>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</si>
  <si>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</si>
  <si>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</si>
  <si>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</si>
  <si>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</si>
  <si>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</si>
  <si>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</si>
  <si>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</si>
  <si>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</si>
  <si>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</si>
  <si>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</si>
  <si>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</si>
  <si>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</si>
  <si>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</si>
  <si>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</si>
  <si>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</si>
  <si>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</si>
  <si>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</si>
  <si>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</si>
  <si>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</si>
  <si>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</si>
  <si>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</si>
  <si>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</si>
  <si>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</si>
  <si>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</si>
  <si>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</si>
  <si>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</si>
  <si>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</si>
  <si>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</si>
  <si>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</si>
  <si>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</si>
  <si>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</si>
  <si>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</si>
  <si>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</si>
  <si>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</si>
  <si>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</si>
  <si>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</si>
  <si>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</si>
  <si>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</si>
  <si>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</si>
  <si>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</si>
  <si>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</si>
  <si>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</si>
  <si>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</si>
  <si>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</si>
  <si>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</si>
  <si>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</si>
  <si>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</si>
  <si>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</si>
  <si>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</si>
  <si>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</si>
  <si>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</si>
  <si>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</si>
  <si>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</si>
  <si>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</si>
  <si>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</si>
  <si>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</si>
  <si>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</si>
  <si>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</si>
  <si>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</si>
  <si>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</si>
  <si>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</si>
  <si>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</si>
  <si>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</si>
  <si>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</si>
  <si>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</si>
  <si>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</si>
  <si>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</si>
  <si>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</si>
  <si>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</si>
  <si>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</si>
  <si>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</si>
  <si>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</si>
  <si>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</si>
  <si>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</si>
  <si>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</si>
  <si>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</si>
  <si>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</si>
  <si>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</si>
  <si>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</si>
  <si>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</si>
  <si>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</si>
  <si>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</si>
  <si>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</si>
  <si>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</si>
  <si>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</si>
  <si>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</si>
  <si>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</si>
  <si>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</si>
  <si>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</si>
  <si>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</si>
  <si>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</si>
  <si>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</si>
  <si>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</si>
  <si>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</si>
  <si>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</si>
  <si>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</si>
  <si>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</si>
  <si>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</si>
  <si>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</si>
  <si>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</si>
  <si>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</si>
  <si>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</si>
  <si>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</si>
  <si>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</si>
  <si>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</si>
  <si>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</si>
  <si>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</si>
  <si>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</si>
  <si>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</si>
  <si>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</si>
  <si>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</si>
  <si>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</si>
  <si>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</si>
  <si>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</si>
  <si>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</si>
  <si>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</si>
  <si>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</si>
  <si>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</si>
  <si>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</si>
  <si>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</si>
  <si>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</si>
  <si>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</si>
  <si>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</si>
  <si>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</si>
  <si>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</si>
  <si>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</si>
  <si>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</si>
  <si>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</si>
  <si>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</si>
  <si>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</si>
  <si>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</si>
  <si>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</si>
  <si>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</si>
  <si>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</si>
  <si>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</si>
  <si>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</si>
  <si>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</si>
  <si>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</si>
  <si>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</si>
  <si>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</si>
  <si>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</si>
  <si>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</si>
  <si>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</si>
  <si>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</si>
  <si>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</si>
  <si>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</si>
  <si>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</si>
  <si>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</si>
  <si>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</si>
  <si>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</si>
  <si>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</si>
  <si>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</si>
  <si>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</si>
  <si>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</si>
  <si>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</si>
  <si>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</si>
  <si>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</si>
  <si>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</si>
  <si>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</si>
  <si>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</si>
  <si>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</si>
  <si>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</si>
  <si>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</si>
  <si>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</si>
  <si>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</si>
  <si>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</si>
  <si>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</si>
  <si>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</si>
  <si>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</si>
  <si>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</si>
  <si>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</si>
  <si>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</si>
  <si>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</si>
  <si>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</si>
  <si>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</si>
  <si>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</si>
  <si>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</si>
  <si>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</si>
  <si>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</si>
  <si>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</si>
  <si>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</si>
  <si>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</si>
  <si>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</si>
  <si>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</si>
  <si>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</si>
  <si>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</si>
  <si>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</si>
  <si>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</si>
  <si>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</si>
  <si>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</si>
  <si>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</si>
  <si>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</si>
  <si>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</si>
  <si>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</si>
  <si>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</si>
  <si>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</si>
  <si>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</si>
  <si>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</si>
  <si>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</si>
  <si>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</si>
  <si>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</si>
  <si>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</si>
  <si>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</si>
  <si>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</si>
  <si>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</si>
  <si>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</si>
  <si>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</si>
  <si>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</si>
  <si>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</si>
  <si>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</si>
  <si>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</si>
  <si>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</si>
  <si>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</si>
  <si>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</si>
  <si>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</si>
  <si>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</si>
  <si>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</si>
  <si>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</si>
  <si>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</si>
  <si>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</si>
  <si>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</si>
  <si>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</si>
  <si>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</si>
  <si>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</si>
  <si>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</si>
  <si>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</si>
  <si>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</si>
  <si>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</si>
  <si>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</si>
  <si>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</si>
  <si>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</si>
  <si>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</si>
  <si>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</si>
  <si>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</si>
  <si>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</si>
  <si>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</si>
  <si>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</si>
  <si>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</si>
  <si>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</si>
  <si>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</si>
  <si>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</si>
  <si>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</si>
  <si>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</si>
  <si>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</si>
  <si>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</si>
  <si>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</si>
  <si>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</si>
  <si>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</si>
  <si>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</si>
  <si>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</si>
  <si>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</si>
  <si>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</si>
  <si>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</si>
  <si>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</si>
  <si>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</si>
  <si>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</si>
  <si>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</si>
  <si>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</si>
  <si>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</si>
  <si>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</si>
  <si>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</si>
  <si>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</si>
  <si>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</si>
  <si>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</si>
  <si>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</si>
  <si>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</si>
  <si>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</si>
  <si>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</si>
  <si>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</si>
  <si>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</si>
  <si>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</si>
  <si>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</si>
  <si>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</si>
  <si>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</si>
  <si>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</si>
  <si>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</si>
  <si>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</si>
  <si>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</si>
  <si>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</si>
  <si>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</si>
  <si>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</si>
  <si>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</si>
  <si>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</si>
  <si>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</si>
  <si>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</si>
  <si>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</si>
  <si>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</si>
  <si>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</si>
  <si>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</si>
  <si>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</si>
  <si>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</si>
  <si>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</si>
  <si>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</si>
  <si>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</si>
  <si>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</si>
  <si>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</si>
  <si>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</si>
  <si>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</si>
  <si>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</si>
  <si>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</si>
  <si>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</si>
  <si>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</si>
  <si>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</si>
  <si>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</si>
  <si>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</si>
  <si>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</si>
  <si>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</si>
  <si>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</si>
  <si>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</si>
  <si>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</si>
  <si>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</si>
  <si>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</si>
  <si>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</si>
  <si>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</si>
  <si>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</si>
  <si>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</si>
  <si>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</si>
  <si>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</si>
  <si>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</si>
  <si>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</si>
  <si>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</si>
  <si>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</si>
  <si>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</si>
  <si>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</si>
  <si>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</si>
  <si>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</si>
  <si>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</si>
  <si>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</si>
  <si>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</si>
  <si>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</si>
  <si>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</si>
  <si>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</si>
  <si>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</si>
  <si>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</si>
  <si>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</si>
  <si>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</si>
  <si>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</si>
  <si>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</si>
  <si>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</si>
  <si>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</si>
  <si>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</si>
  <si>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</si>
  <si>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</si>
  <si>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</si>
  <si>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</si>
  <si>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</si>
  <si>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</si>
  <si>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</si>
  <si>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</si>
  <si>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</si>
  <si>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</si>
  <si>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</si>
  <si>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</si>
  <si>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</si>
  <si>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</si>
  <si>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</si>
  <si>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</si>
  <si>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</si>
  <si>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</si>
  <si>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</si>
  <si>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</si>
  <si>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</si>
  <si>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</si>
  <si>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</si>
  <si>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</si>
  <si>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</si>
  <si>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</si>
  <si>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</si>
  <si>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</si>
  <si>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</si>
  <si>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</si>
  <si>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</si>
  <si>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</si>
  <si>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</si>
  <si>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</si>
  <si>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</si>
  <si>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</si>
  <si>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</si>
  <si>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</si>
  <si>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</si>
  <si>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</si>
  <si>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</si>
  <si>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</si>
  <si>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</si>
  <si>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</si>
  <si>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</si>
  <si>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</si>
  <si>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</si>
  <si>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</si>
  <si>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</si>
  <si>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</si>
  <si>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</si>
  <si>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</si>
  <si>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</si>
  <si>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</si>
  <si>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</si>
  <si>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</si>
  <si>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</si>
  <si>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</si>
  <si>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</si>
  <si>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</si>
  <si>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</si>
  <si>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</si>
  <si>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</si>
  <si>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</si>
  <si>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</si>
  <si>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</si>
  <si>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</si>
  <si>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</si>
  <si>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</si>
  <si>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</si>
  <si>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</si>
  <si>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</si>
  <si>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</si>
  <si>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</si>
  <si>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</si>
  <si>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</si>
  <si>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</si>
  <si>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</si>
  <si>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</si>
  <si>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</si>
  <si>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</si>
  <si>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</si>
  <si>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</si>
  <si>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</si>
  <si>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</si>
  <si>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</si>
  <si>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</si>
  <si>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</si>
  <si>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</si>
  <si>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</si>
  <si>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</si>
  <si>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</si>
  <si>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</si>
  <si>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</si>
  <si>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</si>
  <si>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</si>
  <si>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</si>
  <si>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</si>
  <si>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</si>
  <si>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</si>
  <si>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</si>
  <si>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</si>
  <si>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</si>
  <si>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</si>
  <si>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</si>
  <si>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</si>
  <si>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</si>
  <si>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</si>
  <si>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</si>
  <si>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</si>
  <si>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</si>
  <si>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</si>
  <si>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</si>
  <si>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</si>
  <si>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</si>
  <si>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</si>
  <si>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</si>
  <si>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</si>
  <si>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</si>
  <si>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</si>
  <si>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</si>
  <si>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</si>
  <si>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</si>
  <si>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</si>
  <si>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</si>
  <si>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</si>
  <si>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</si>
  <si>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</si>
  <si>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</si>
  <si>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</si>
  <si>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</si>
  <si>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</si>
  <si>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</si>
  <si>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</si>
  <si>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</si>
  <si>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</si>
  <si>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</si>
  <si>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</si>
  <si>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</si>
  <si>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</si>
  <si>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</si>
  <si>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</si>
  <si>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</si>
  <si>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</si>
  <si>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</si>
  <si>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</si>
  <si>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</si>
  <si>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</si>
  <si>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</si>
  <si>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</si>
  <si>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</si>
  <si>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</si>
  <si>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</si>
  <si>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</si>
  <si>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</si>
  <si>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</si>
  <si>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</si>
  <si>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</si>
  <si>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</si>
  <si>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</si>
  <si>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</si>
  <si>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</si>
  <si>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</si>
  <si>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</si>
  <si>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</si>
  <si>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</si>
  <si>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</si>
  <si>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</si>
  <si>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</si>
  <si>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</si>
  <si>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</si>
  <si>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</si>
  <si>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</si>
  <si>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</si>
  <si>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</si>
  <si>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</si>
  <si>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</si>
  <si>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</si>
  <si>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</si>
  <si>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</si>
  <si>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</si>
  <si>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</si>
  <si>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</si>
  <si>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</si>
  <si>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</si>
  <si>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</si>
  <si>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</si>
  <si>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</si>
  <si>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</si>
  <si>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</si>
  <si>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</si>
  <si>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</si>
  <si>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</si>
  <si>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</si>
  <si>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</si>
  <si>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</si>
  <si>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</si>
  <si>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</si>
  <si>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</si>
  <si>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</si>
  <si>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</si>
  <si>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</si>
  <si>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</si>
  <si>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</si>
  <si>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</si>
  <si>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</si>
  <si>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</si>
  <si>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</si>
  <si>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</si>
  <si>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</si>
  <si>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</si>
  <si>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</si>
  <si>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</si>
  <si>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</si>
  <si>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</si>
  <si>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</si>
  <si>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</si>
  <si>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</si>
  <si>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</si>
  <si>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</si>
  <si>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</si>
  <si>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</si>
  <si>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</si>
  <si>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</si>
  <si>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</si>
  <si>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</si>
  <si>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</si>
  <si>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</si>
  <si>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</si>
  <si>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</si>
  <si>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</si>
  <si>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</si>
  <si>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</si>
  <si>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</si>
  <si>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</si>
  <si>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</si>
  <si>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</si>
  <si>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</si>
  <si>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</si>
  <si>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</si>
  <si>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</si>
  <si>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</si>
  <si>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</si>
  <si>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</si>
  <si>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</si>
  <si>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</si>
  <si>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</si>
  <si>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</si>
  <si>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</si>
  <si>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</si>
  <si>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</si>
  <si>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</si>
  <si>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</si>
  <si>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</si>
  <si>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</si>
  <si>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</si>
  <si>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</si>
  <si>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</si>
  <si>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</si>
  <si>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</si>
  <si>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</si>
  <si>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</si>
  <si>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</si>
  <si>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</si>
  <si>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</si>
  <si>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</si>
  <si>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</si>
  <si>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</si>
  <si>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</si>
  <si>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</si>
  <si>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</si>
  <si>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</si>
  <si>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</si>
  <si>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</si>
  <si>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</si>
  <si>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</si>
  <si>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</si>
  <si>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</si>
  <si>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</si>
  <si>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</si>
  <si>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</si>
  <si>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</si>
  <si>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</si>
  <si>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</si>
  <si>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</si>
  <si>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</si>
  <si>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</si>
  <si>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</si>
  <si>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</si>
  <si>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</si>
  <si>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</si>
  <si>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</si>
  <si>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</si>
  <si>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</si>
  <si>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</si>
  <si>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</si>
  <si>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</si>
  <si>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</si>
  <si>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</si>
  <si>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</si>
  <si>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</si>
  <si>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</si>
  <si>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</si>
  <si>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</si>
  <si>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</si>
  <si>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</si>
  <si>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</si>
  <si>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</si>
  <si>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</si>
  <si>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</si>
  <si>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</si>
  <si>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</si>
  <si>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</si>
  <si>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</si>
  <si>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</si>
  <si>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</si>
  <si>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</si>
  <si>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</si>
  <si>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</si>
  <si>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</si>
  <si>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</si>
  <si>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</si>
  <si>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</si>
  <si>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</si>
  <si>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</si>
  <si>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</si>
  <si>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</si>
  <si>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</si>
  <si>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</si>
  <si>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</si>
  <si>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</si>
  <si>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</si>
  <si>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</si>
  <si>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</si>
  <si>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</si>
  <si>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</si>
  <si>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</si>
  <si>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</si>
  <si>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</si>
  <si>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</si>
  <si>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</si>
  <si>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</si>
  <si>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</si>
  <si>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</si>
  <si>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</si>
  <si>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</si>
  <si>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</si>
  <si>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</si>
  <si>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</si>
  <si>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</si>
  <si>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</si>
  <si>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</si>
  <si>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</si>
  <si>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</si>
  <si>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</si>
  <si>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</si>
  <si>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</si>
  <si>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</si>
  <si>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</si>
  <si>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</si>
  <si>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</si>
  <si>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</si>
  <si>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</si>
  <si>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</si>
  <si>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</si>
  <si>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</si>
  <si>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</si>
  <si>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</si>
  <si>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</si>
  <si>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</si>
  <si>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</si>
  <si>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</si>
  <si>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</si>
  <si>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</si>
  <si>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</si>
  <si>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</si>
  <si>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</si>
  <si>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</si>
  <si>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</si>
  <si>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</si>
  <si>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</si>
  <si>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</si>
  <si>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</si>
  <si>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</si>
  <si>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</si>
  <si>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</si>
  <si>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</si>
  <si>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</si>
  <si>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</si>
  <si>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</si>
  <si>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</si>
  <si>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</si>
  <si>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</si>
  <si>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</si>
  <si>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</si>
  <si>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</si>
  <si>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</si>
  <si>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</si>
  <si>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</si>
  <si>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</si>
  <si>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</si>
  <si>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</si>
  <si>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</si>
  <si>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</si>
  <si>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</si>
  <si>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</si>
  <si>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</si>
  <si>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</si>
  <si>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</si>
  <si>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</si>
  <si>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</si>
  <si>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</si>
  <si>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</si>
  <si>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</si>
  <si>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</si>
  <si>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</si>
  <si>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</si>
  <si>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</si>
  <si>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</si>
  <si>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</si>
  <si>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</si>
  <si>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</si>
  <si>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</si>
  <si>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</si>
  <si>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</si>
  <si>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</si>
  <si>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</si>
  <si>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</si>
  <si>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</si>
  <si>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</si>
  <si>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</si>
  <si>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</si>
  <si>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</si>
  <si>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</si>
  <si>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</si>
  <si>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</si>
  <si>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</si>
  <si>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</si>
  <si>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</si>
  <si>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</si>
  <si>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</si>
  <si>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</si>
  <si>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</si>
  <si>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</si>
  <si>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</si>
  <si>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</si>
  <si>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</si>
  <si>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</si>
  <si>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</si>
  <si>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</si>
  <si>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</si>
  <si>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</si>
  <si>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</si>
  <si>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</si>
  <si>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</si>
  <si>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</si>
  <si>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</si>
  <si>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</si>
  <si>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</si>
  <si>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</si>
  <si>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</si>
  <si>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</si>
  <si>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</si>
  <si>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</si>
  <si>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</si>
  <si>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</si>
  <si>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</si>
  <si>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</si>
  <si>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</si>
  <si>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</si>
  <si>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</si>
  <si>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</si>
  <si>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</si>
  <si>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</si>
  <si>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</si>
  <si>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</si>
  <si>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</si>
  <si>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</si>
  <si>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</si>
  <si>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</si>
  <si>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</si>
  <si>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</si>
  <si>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</si>
  <si>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</si>
  <si>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</si>
  <si>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</si>
  <si>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</si>
  <si>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</si>
  <si>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</si>
  <si>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</si>
  <si>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</si>
  <si>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</si>
  <si>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</si>
  <si>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</si>
  <si>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</si>
  <si>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</si>
  <si>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</si>
  <si>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</si>
  <si>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</si>
  <si>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</si>
  <si>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</si>
  <si>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</si>
  <si>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</si>
  <si>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</si>
  <si>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</si>
  <si>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</si>
  <si>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</si>
  <si>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</si>
  <si>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</si>
  <si>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</si>
  <si>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</si>
  <si>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</si>
  <si>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</si>
  <si>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</si>
  <si>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</si>
  <si>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</si>
  <si>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</si>
  <si>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</si>
  <si>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</si>
  <si>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</si>
  <si>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</si>
  <si>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</si>
  <si>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</si>
  <si>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</si>
  <si>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</si>
  <si>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</si>
  <si>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</si>
  <si>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</si>
  <si>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</si>
  <si>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</si>
  <si>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</si>
  <si>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</si>
  <si>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</si>
  <si>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</si>
  <si>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</si>
  <si>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</si>
  <si>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</si>
  <si>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</si>
  <si>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</si>
  <si>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</si>
  <si>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</si>
  <si>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</si>
  <si>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</si>
  <si>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</si>
  <si>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</si>
  <si>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</si>
  <si>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</si>
  <si>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</si>
  <si>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</si>
  <si>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</si>
  <si>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</si>
  <si>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</si>
  <si>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</si>
  <si>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</si>
  <si>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</si>
  <si>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</si>
  <si>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</si>
  <si>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</si>
  <si>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</si>
  <si>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</si>
  <si>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</si>
  <si>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</si>
  <si>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</si>
  <si>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</si>
  <si>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</si>
  <si>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</si>
  <si>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</si>
  <si>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</si>
  <si>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</si>
  <si>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</si>
  <si>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</si>
  <si>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</si>
  <si>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</si>
  <si>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</si>
  <si>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</si>
  <si>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</si>
  <si>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</si>
  <si>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</si>
  <si>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</si>
  <si>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</si>
  <si>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</si>
  <si>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</si>
  <si>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</si>
  <si>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</si>
  <si>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</si>
  <si>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</si>
  <si>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</si>
  <si>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</si>
  <si>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</si>
  <si>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</si>
  <si>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</si>
  <si>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</si>
  <si>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</si>
  <si>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</si>
  <si>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</si>
  <si>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</si>
  <si>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</si>
  <si>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</si>
  <si>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</si>
  <si>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</si>
  <si>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</si>
  <si>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</si>
  <si>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</si>
  <si>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</si>
  <si>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</si>
  <si>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</si>
  <si>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</si>
  <si>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</si>
  <si>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</si>
  <si>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</si>
  <si>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</si>
  <si>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</si>
  <si>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</si>
  <si>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</si>
  <si>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</si>
  <si>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</si>
  <si>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</si>
  <si>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</si>
  <si>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</si>
  <si>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</si>
  <si>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</si>
  <si>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</si>
  <si>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</si>
  <si>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</si>
  <si>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</si>
  <si>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</si>
  <si>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</si>
  <si>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</si>
  <si>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</si>
  <si>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</si>
  <si>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</si>
  <si>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</si>
  <si>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</si>
  <si>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</si>
  <si>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</si>
  <si>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</si>
  <si>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</si>
  <si>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</si>
  <si>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</si>
  <si>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</si>
  <si>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</si>
  <si>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</si>
  <si>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</si>
  <si>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</si>
  <si>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</si>
  <si>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</si>
  <si>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</si>
  <si>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</si>
  <si>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</si>
  <si>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</si>
  <si>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</si>
  <si>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</si>
  <si>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</si>
  <si>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</si>
  <si>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</si>
  <si>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</si>
  <si>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</si>
  <si>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</si>
  <si>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</si>
  <si>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</si>
  <si>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</si>
  <si>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</si>
  <si>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</si>
  <si>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</si>
  <si>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</si>
  <si>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</si>
  <si>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</si>
  <si>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</si>
  <si>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</si>
  <si>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</si>
  <si>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</si>
  <si>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</si>
  <si>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</si>
  <si>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</si>
  <si>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</si>
  <si>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</si>
  <si>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</si>
  <si>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</si>
  <si>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</si>
  <si>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</si>
  <si>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</si>
  <si>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</si>
  <si>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</si>
  <si>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</si>
  <si>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</si>
  <si>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</si>
  <si>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</si>
  <si>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</si>
  <si>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</si>
  <si>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</si>
  <si>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</si>
  <si>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</si>
  <si>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</si>
  <si>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</si>
  <si>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</si>
  <si>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</si>
  <si>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</si>
  <si>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</si>
  <si>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</si>
  <si>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</si>
  <si>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</si>
  <si>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</si>
  <si>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</si>
  <si>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</si>
  <si>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</si>
  <si>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</si>
  <si>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</si>
  <si>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</si>
  <si>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</si>
  <si>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</si>
  <si>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</si>
  <si>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</si>
  <si>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</si>
  <si>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</si>
  <si>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</si>
  <si>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</si>
  <si>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</si>
  <si>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</si>
  <si>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</si>
  <si>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</si>
  <si>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</si>
  <si>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</si>
  <si>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</si>
  <si>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</si>
  <si>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</si>
  <si>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</si>
  <si>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</si>
  <si>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</si>
  <si>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</si>
  <si>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</si>
  <si>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</si>
  <si>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</si>
  <si>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</si>
  <si>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</si>
  <si>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</si>
  <si>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</si>
  <si>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</si>
  <si>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</si>
  <si>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</si>
  <si>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</si>
  <si>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</si>
  <si>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</si>
  <si>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</si>
  <si>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</si>
  <si>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</si>
  <si>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</si>
  <si>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</si>
  <si>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</si>
  <si>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</si>
  <si>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</si>
  <si>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</si>
  <si>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</si>
  <si>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</si>
  <si>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</si>
  <si>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</si>
  <si>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</si>
  <si>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</si>
  <si>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</si>
  <si>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</si>
  <si>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</si>
  <si>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</si>
  <si>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</si>
  <si>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</si>
  <si>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</si>
  <si>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</si>
  <si>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</si>
  <si>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</si>
  <si>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</si>
  <si>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</si>
  <si>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</si>
  <si>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</si>
  <si>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</si>
  <si>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</si>
  <si>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</si>
  <si>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</si>
  <si>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</si>
  <si>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</si>
  <si>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</si>
  <si>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</si>
  <si>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</si>
  <si>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</si>
  <si>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</si>
  <si>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</si>
  <si>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</si>
  <si>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</si>
  <si>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</si>
  <si>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</si>
  <si>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</si>
  <si>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</si>
  <si>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</si>
  <si>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</si>
  <si>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</si>
  <si>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</si>
  <si>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</si>
  <si>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</si>
  <si>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</si>
  <si>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</si>
  <si>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</si>
  <si>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</si>
  <si>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</si>
  <si>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</si>
  <si>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</si>
  <si>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</si>
  <si>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</si>
  <si>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</si>
  <si>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</si>
  <si>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</si>
  <si>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</si>
  <si>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</si>
  <si>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</si>
  <si>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</si>
  <si>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</si>
  <si>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</si>
  <si>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</si>
  <si>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</si>
  <si>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</si>
  <si>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</si>
  <si>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</si>
  <si>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</si>
  <si>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</si>
  <si>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</si>
  <si>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</si>
  <si>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</si>
  <si>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</si>
  <si>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</si>
  <si>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</si>
  <si>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</si>
  <si>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</si>
  <si>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</si>
  <si>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</si>
  <si>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</si>
  <si>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</si>
  <si>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</si>
  <si>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</si>
  <si>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</si>
  <si>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</si>
  <si>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</si>
  <si>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</si>
  <si>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</si>
  <si>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</si>
  <si>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</si>
  <si>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</si>
  <si>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</si>
  <si>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</si>
  <si>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</si>
  <si>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</si>
  <si>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</si>
  <si>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</si>
  <si>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</si>
  <si>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</si>
  <si>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</si>
  <si>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</si>
  <si>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</si>
  <si>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</si>
  <si>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</si>
  <si>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</si>
  <si>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</si>
  <si>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</si>
  <si>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</si>
  <si>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</si>
  <si>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</si>
  <si>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</si>
  <si>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</si>
  <si>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</si>
  <si>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</si>
  <si>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</si>
  <si>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</si>
  <si>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</si>
  <si>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</si>
  <si>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</si>
  <si>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</si>
  <si>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</si>
  <si>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</si>
  <si>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</si>
  <si>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</si>
  <si>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</si>
  <si>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</si>
  <si>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</si>
  <si>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</si>
  <si>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</si>
  <si>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</si>
  <si>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</si>
  <si>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</si>
  <si>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</si>
  <si>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</si>
  <si>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</si>
  <si>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</si>
  <si>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</si>
  <si>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</si>
  <si>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</si>
  <si>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</si>
  <si>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</si>
  <si>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</si>
  <si>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</si>
  <si>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</si>
  <si>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</si>
  <si>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</si>
  <si>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</si>
  <si>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</si>
  <si>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</si>
  <si>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</si>
  <si>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</si>
  <si>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</si>
  <si>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</si>
  <si>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</si>
  <si>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</si>
  <si>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</si>
  <si>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</si>
  <si>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</si>
  <si>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</si>
  <si>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</si>
  <si>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</si>
  <si>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</si>
  <si>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</si>
  <si>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</si>
  <si>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</si>
  <si>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</si>
  <si>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</si>
  <si>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</si>
  <si>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</si>
  <si>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</si>
  <si>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</si>
  <si>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</si>
  <si>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</si>
  <si>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</si>
  <si>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</si>
  <si>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</si>
  <si>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</si>
  <si>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</si>
  <si>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</si>
  <si>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</si>
  <si>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</si>
  <si>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</si>
  <si>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</si>
  <si>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</si>
  <si>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</si>
  <si>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</si>
  <si>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</si>
  <si>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</si>
  <si>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</si>
  <si>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</si>
  <si>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</si>
  <si>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</si>
  <si>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</si>
  <si>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</si>
  <si>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</si>
  <si>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</si>
  <si>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</si>
  <si>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</si>
  <si>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</si>
  <si>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</si>
  <si>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</si>
  <si>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</si>
  <si>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</si>
  <si>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</si>
  <si>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</si>
  <si>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</si>
  <si>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</si>
  <si>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</si>
  <si>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</si>
  <si>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</si>
  <si>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</si>
  <si>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</si>
  <si>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</si>
  <si>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</si>
  <si>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</si>
  <si>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</si>
  <si>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</si>
  <si>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</si>
  <si>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</si>
  <si>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</si>
  <si>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</si>
  <si>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</si>
  <si>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</si>
  <si>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</si>
  <si>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</si>
  <si>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</si>
  <si>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</si>
  <si>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</si>
  <si>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</si>
  <si>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</si>
  <si>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</si>
  <si>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</si>
  <si>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</si>
  <si>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</si>
  <si>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</si>
  <si>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</si>
  <si>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</si>
  <si>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</si>
  <si>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</si>
  <si>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</si>
  <si>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</si>
  <si>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</si>
  <si>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</si>
  <si>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</si>
  <si>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</si>
  <si>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</si>
  <si>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</si>
  <si>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</si>
  <si>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</si>
  <si>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</si>
  <si>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</si>
  <si>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</si>
  <si>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</si>
  <si>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</si>
  <si>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</si>
  <si>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</si>
  <si>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</si>
  <si>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</si>
  <si>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</si>
  <si>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</si>
  <si>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</si>
  <si>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</si>
  <si>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</si>
  <si>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</si>
  <si>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</si>
  <si>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</si>
  <si>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</si>
  <si>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</si>
  <si>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</si>
  <si>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</si>
  <si>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</si>
  <si>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</si>
  <si>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</si>
  <si>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</si>
  <si>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</si>
  <si>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</si>
  <si>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</si>
  <si>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</si>
  <si>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</si>
  <si>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</si>
  <si>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</si>
  <si>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</si>
  <si>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</si>
  <si>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</si>
  <si>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</si>
  <si>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</si>
  <si>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</si>
  <si>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</si>
  <si>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</si>
  <si>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</si>
  <si>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</si>
  <si>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</si>
  <si>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</si>
  <si>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</si>
  <si>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</si>
  <si>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</si>
  <si>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</si>
  <si>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</si>
  <si>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</si>
  <si>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</si>
  <si>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</si>
  <si>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</si>
  <si>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</si>
  <si>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</si>
  <si>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</si>
  <si>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</si>
  <si>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</si>
  <si>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</si>
  <si>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</si>
  <si>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</si>
  <si>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</si>
  <si>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</si>
  <si>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</si>
  <si>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</si>
  <si>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</si>
  <si>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</si>
  <si>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</si>
  <si>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</si>
  <si>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</si>
  <si>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</si>
  <si>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</si>
  <si>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</si>
  <si>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</si>
  <si>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</si>
  <si>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</si>
  <si>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</si>
  <si>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</si>
  <si>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</si>
  <si>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</si>
  <si>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</si>
  <si>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</si>
  <si>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</si>
  <si>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</si>
  <si>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</si>
  <si>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</si>
  <si>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</si>
  <si>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</si>
  <si>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</si>
  <si>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</si>
  <si>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</si>
  <si>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</si>
  <si>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</si>
  <si>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</si>
  <si>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</si>
  <si>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</si>
  <si>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</si>
  <si>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</si>
  <si>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</si>
  <si>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</si>
  <si>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</si>
  <si>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</si>
  <si>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</si>
  <si>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</si>
  <si>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</si>
  <si>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</si>
  <si>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</si>
  <si>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</si>
  <si>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</si>
  <si>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</si>
  <si>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</si>
  <si>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</si>
  <si>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</si>
  <si>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</si>
  <si>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</si>
  <si>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</si>
  <si>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</si>
  <si>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</si>
  <si>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</si>
  <si>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</si>
  <si>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</si>
  <si>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</si>
  <si>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</si>
  <si>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</si>
  <si>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</si>
  <si>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</si>
  <si>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</si>
  <si>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</si>
  <si>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</si>
  <si>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</si>
  <si>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</si>
  <si>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</si>
  <si>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</si>
  <si>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</si>
  <si>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</si>
  <si>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</si>
  <si>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</si>
  <si>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</si>
  <si>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</si>
  <si>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</si>
  <si>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</si>
  <si>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</si>
  <si>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</si>
  <si>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</si>
  <si>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</si>
  <si>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</si>
  <si>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</si>
  <si>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</si>
  <si>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</si>
  <si>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</si>
  <si>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</si>
  <si>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</si>
  <si>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</si>
  <si>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</si>
  <si>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</si>
  <si>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</si>
  <si>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</si>
  <si>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</si>
  <si>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</si>
  <si>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</si>
  <si>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</si>
  <si>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</si>
  <si>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</si>
  <si>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</si>
  <si>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</si>
  <si>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</si>
  <si>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</si>
  <si>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</si>
  <si>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</si>
  <si>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</si>
  <si>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</si>
  <si>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</si>
  <si>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</si>
  <si>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</si>
  <si>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</si>
  <si>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</si>
  <si>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</si>
  <si>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</si>
  <si>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</si>
  <si>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</si>
  <si>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</si>
  <si>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</si>
  <si>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</si>
  <si>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</si>
  <si>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</si>
  <si>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</si>
  <si>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</si>
  <si>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</si>
  <si>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</si>
  <si>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</si>
  <si>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</si>
  <si>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</si>
  <si>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</si>
  <si>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</si>
  <si>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</si>
  <si>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</si>
  <si>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</si>
  <si>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</si>
  <si>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</si>
  <si>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</si>
  <si>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</si>
  <si>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</si>
  <si>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</si>
  <si>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</si>
  <si>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</si>
  <si>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</si>
  <si>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</si>
  <si>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</si>
  <si>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</si>
  <si>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</si>
  <si>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</si>
  <si>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</si>
  <si>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</si>
  <si>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</si>
  <si>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</si>
  <si>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</si>
  <si>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</si>
  <si>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</si>
  <si>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</si>
  <si>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</si>
  <si>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</si>
  <si>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</si>
  <si>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</si>
  <si>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</si>
  <si>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</si>
  <si>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</si>
  <si>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</si>
  <si>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</si>
  <si>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</si>
  <si>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</si>
  <si>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</si>
  <si>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</si>
  <si>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</si>
  <si>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</si>
  <si>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</si>
  <si>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</si>
  <si>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</si>
  <si>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</si>
  <si>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</si>
  <si>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</si>
  <si>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</si>
  <si>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</si>
  <si>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</si>
  <si>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</si>
  <si>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</si>
  <si>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</si>
  <si>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</si>
  <si>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</si>
  <si>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</si>
  <si>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</si>
  <si>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</si>
  <si>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</si>
  <si>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</si>
  <si>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</si>
  <si>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</si>
  <si>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</si>
  <si>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</si>
  <si>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</si>
  <si>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</si>
  <si>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</si>
  <si>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</si>
  <si>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</si>
  <si>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</si>
  <si>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</si>
  <si>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</si>
  <si>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</si>
  <si>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</si>
  <si>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</si>
  <si>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</si>
  <si>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</si>
  <si>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</si>
  <si>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</si>
  <si>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</si>
  <si>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</si>
  <si>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</si>
  <si>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</si>
  <si>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</si>
  <si>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</si>
  <si>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</si>
  <si>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</si>
  <si>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</si>
  <si>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</si>
  <si>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</si>
  <si>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</si>
  <si>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</si>
  <si>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</si>
  <si>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</si>
  <si>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</si>
  <si>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</si>
  <si>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</si>
  <si>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</si>
  <si>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</si>
  <si>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</si>
  <si>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</si>
  <si>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</si>
  <si>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</si>
  <si>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</si>
  <si>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</si>
  <si>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</si>
  <si>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</si>
  <si>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</si>
  <si>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</si>
  <si>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</si>
  <si>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</si>
  <si>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</si>
  <si>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</si>
  <si>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</si>
  <si>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</si>
  <si>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</si>
  <si>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</si>
  <si>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</si>
  <si>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</si>
  <si>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</si>
  <si>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</si>
  <si>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</si>
  <si>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</si>
  <si>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</si>
  <si>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</si>
  <si>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</si>
  <si>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</si>
  <si>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</si>
  <si>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</si>
  <si>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</si>
  <si>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</si>
  <si>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</si>
  <si>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</si>
  <si>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</si>
  <si>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</si>
  <si>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</si>
  <si>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</si>
  <si>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</si>
  <si>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</si>
  <si>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</si>
  <si>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</si>
  <si>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</si>
  <si>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</si>
  <si>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</si>
  <si>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</si>
  <si>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</si>
  <si>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</si>
  <si>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</si>
  <si>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</si>
  <si>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</si>
  <si>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</si>
  <si>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</si>
  <si>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</si>
  <si>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</si>
  <si>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</si>
  <si>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</si>
  <si>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</si>
  <si>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</si>
  <si>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</si>
  <si>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</si>
  <si>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</si>
  <si>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</si>
  <si>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</si>
  <si>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</si>
  <si>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</si>
  <si>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</si>
  <si>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</si>
  <si>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</si>
  <si>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</si>
  <si>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</si>
  <si>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</si>
  <si>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</si>
  <si>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</si>
  <si>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</si>
  <si>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</si>
  <si>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</si>
  <si>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</si>
  <si>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</si>
  <si>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</si>
  <si>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</si>
  <si>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</si>
  <si>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</si>
  <si>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</si>
  <si>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</si>
  <si>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</si>
  <si>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</si>
  <si>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</si>
  <si>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</si>
  <si>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</si>
  <si>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</si>
  <si>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</si>
  <si>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</si>
  <si>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</si>
  <si>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</si>
  <si>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</si>
  <si>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</si>
  <si>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</si>
  <si>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</si>
  <si>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</si>
  <si>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</si>
  <si>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</si>
  <si>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</si>
  <si>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</si>
  <si>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</si>
  <si>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</si>
  <si>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</si>
  <si>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</si>
  <si>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</si>
  <si>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</si>
  <si>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</si>
  <si>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</si>
  <si>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</si>
  <si>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</si>
  <si>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</si>
  <si>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</si>
  <si>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</si>
  <si>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</si>
  <si>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</si>
  <si>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</si>
  <si>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</si>
  <si>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</si>
  <si>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</si>
  <si>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</si>
  <si>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</si>
  <si>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</si>
  <si>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</si>
  <si>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</si>
  <si>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</si>
  <si>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</si>
  <si>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</si>
  <si>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</si>
  <si>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</si>
  <si>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</si>
  <si>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</si>
  <si>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</si>
  <si>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</si>
  <si>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</si>
  <si>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</si>
  <si>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</si>
  <si>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</si>
  <si>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</si>
  <si>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</si>
  <si>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</si>
  <si>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</si>
  <si>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</si>
  <si>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</si>
  <si>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</si>
  <si>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</si>
  <si>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</si>
  <si>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</si>
  <si>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</si>
  <si>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</si>
  <si>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</si>
  <si>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</si>
  <si>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</si>
  <si>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</si>
  <si>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</si>
  <si>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</si>
  <si>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</si>
  <si>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</si>
  <si>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</si>
  <si>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</si>
  <si>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</si>
  <si>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</si>
  <si>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</si>
  <si>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</si>
  <si>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</si>
  <si>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</si>
  <si>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</si>
  <si>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</si>
  <si>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</si>
  <si>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</si>
  <si>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</si>
  <si>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</si>
  <si>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</si>
  <si>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</si>
  <si>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</si>
  <si>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</si>
  <si>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</si>
  <si>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</si>
  <si>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</si>
  <si>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</si>
  <si>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</si>
  <si>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</si>
  <si>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</si>
  <si>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</si>
  <si>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</si>
  <si>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</si>
  <si>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</si>
  <si>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</si>
  <si>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</si>
  <si>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</si>
  <si>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</si>
  <si>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</si>
  <si>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</si>
  <si>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</si>
  <si>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</si>
  <si>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</si>
  <si>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</si>
  <si>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</si>
  <si>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</si>
  <si>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</si>
  <si>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</si>
  <si>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</si>
  <si>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</si>
  <si>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</si>
  <si>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</si>
  <si>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</si>
  <si>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</si>
  <si>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</si>
  <si>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</si>
  <si>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</si>
  <si>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</si>
  <si>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</si>
  <si>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</si>
  <si>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</si>
  <si>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</si>
  <si>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</si>
  <si>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</si>
  <si>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</si>
  <si>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</si>
  <si>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</si>
  <si>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</si>
  <si>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</si>
  <si>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</si>
  <si>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</si>
  <si>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</si>
  <si>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</si>
  <si>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</si>
  <si>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</si>
  <si>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</si>
  <si>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</si>
  <si>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</si>
  <si>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</si>
  <si>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</si>
  <si>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</si>
  <si>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</si>
  <si>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</si>
  <si>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</si>
  <si>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</si>
  <si>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</si>
  <si>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</si>
  <si>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</si>
  <si>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</si>
  <si>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</si>
  <si>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</si>
  <si>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</si>
  <si>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</si>
  <si>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</si>
  <si>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</si>
  <si>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</si>
  <si>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</si>
  <si>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</si>
  <si>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</si>
  <si>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</si>
  <si>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</si>
  <si>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</si>
  <si>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</si>
  <si>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</si>
  <si>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</si>
  <si>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</si>
  <si>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</si>
  <si>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</si>
  <si>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</si>
  <si>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</si>
  <si>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</si>
  <si>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</si>
  <si>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</si>
  <si>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</si>
  <si>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</si>
  <si>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</si>
  <si>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</si>
  <si>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</si>
  <si>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</si>
  <si>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</si>
  <si>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</si>
  <si>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</si>
  <si>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</si>
  <si>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</si>
  <si>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</si>
  <si>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</si>
  <si>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</si>
  <si>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</si>
  <si>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</si>
  <si>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</si>
  <si>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</si>
  <si>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</si>
  <si>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</si>
  <si>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</si>
  <si>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</si>
  <si>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</si>
  <si>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</si>
  <si>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</si>
  <si>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</si>
  <si>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</si>
  <si>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</si>
  <si>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</si>
  <si>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</si>
  <si>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</si>
  <si>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</si>
  <si>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</si>
  <si>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</si>
  <si>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</si>
  <si>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</si>
  <si>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</si>
  <si>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</si>
  <si>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</si>
  <si>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</si>
  <si>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</si>
  <si>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</si>
  <si>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</si>
  <si>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</si>
  <si>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</si>
  <si>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</si>
  <si>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</si>
  <si>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</si>
  <si>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</si>
  <si>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</si>
  <si>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</si>
  <si>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</si>
  <si>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</si>
  <si>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</si>
  <si>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</si>
  <si>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</si>
  <si>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</si>
  <si>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</si>
  <si>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</si>
  <si>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</si>
  <si>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</si>
  <si>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</si>
  <si>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</si>
  <si>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</si>
  <si>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</si>
  <si>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</si>
  <si>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</si>
  <si>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</si>
  <si>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</si>
  <si>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</si>
  <si>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</si>
  <si>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</si>
  <si>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</si>
  <si>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</si>
  <si>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</si>
  <si>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</si>
  <si>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</si>
  <si>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</si>
  <si>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</si>
  <si>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</si>
  <si>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</si>
  <si>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</si>
  <si>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</si>
  <si>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</si>
  <si>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</si>
  <si>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</si>
  <si>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</si>
  <si>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</si>
  <si>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</si>
  <si>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</si>
  <si>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</si>
  <si>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</si>
  <si>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</si>
  <si>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</si>
  <si>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</si>
  <si>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</si>
  <si>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</si>
  <si>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</si>
  <si>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</si>
  <si>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</si>
  <si>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</si>
  <si>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</si>
  <si>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</si>
  <si>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</si>
  <si>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</si>
  <si>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</si>
  <si>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</si>
  <si>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</si>
  <si>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</si>
  <si>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</si>
  <si>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</si>
  <si>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</si>
  <si>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</si>
  <si>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</si>
  <si>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</si>
  <si>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</si>
  <si>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</si>
  <si>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</si>
  <si>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</si>
  <si>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</si>
  <si>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</si>
  <si>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</si>
  <si>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</si>
  <si>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</si>
  <si>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</si>
  <si>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</si>
  <si>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</si>
  <si>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</si>
  <si>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</si>
  <si>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</si>
  <si>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</si>
  <si>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</si>
  <si>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</si>
  <si>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</si>
  <si>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</si>
  <si>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</si>
  <si>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</si>
  <si>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</si>
  <si>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</si>
  <si>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</si>
  <si>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</si>
  <si>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</si>
  <si>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</si>
  <si>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</si>
  <si>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</si>
  <si>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</si>
  <si>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</si>
  <si>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</si>
  <si>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</si>
  <si>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</si>
  <si>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</si>
  <si>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</si>
  <si>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</si>
  <si>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</si>
  <si>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</si>
  <si>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</si>
  <si>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</si>
  <si>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</si>
  <si>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</si>
  <si>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</si>
  <si>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</si>
  <si>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</si>
  <si>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</si>
  <si>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</si>
  <si>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</si>
  <si>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</si>
  <si>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</si>
  <si>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</si>
  <si>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</si>
  <si>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</si>
  <si>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</si>
  <si>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</si>
  <si>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</si>
  <si>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</si>
  <si>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</si>
  <si>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</si>
  <si>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</si>
  <si>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</si>
  <si>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</si>
  <si>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</si>
  <si>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</si>
  <si>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</si>
  <si>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</si>
  <si>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</si>
  <si>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</si>
  <si>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</si>
  <si>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</si>
  <si>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</si>
  <si>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</si>
  <si>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</si>
  <si>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</si>
  <si>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</si>
  <si>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</si>
  <si>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</si>
  <si>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</si>
  <si>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</si>
  <si>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</si>
  <si>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</si>
  <si>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</si>
  <si>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</si>
  <si>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</si>
  <si>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</si>
  <si>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</si>
  <si>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</si>
  <si>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</si>
  <si>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</si>
  <si>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</si>
  <si>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</si>
  <si>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</si>
  <si>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</si>
  <si>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</si>
  <si>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</si>
  <si>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</si>
  <si>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</si>
  <si>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</si>
  <si>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</si>
  <si>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</si>
  <si>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</si>
  <si>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</si>
  <si>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</si>
  <si>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</si>
  <si>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</si>
  <si>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</si>
  <si>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</si>
  <si>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</si>
  <si>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</si>
  <si>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</si>
  <si>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</si>
  <si>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</si>
  <si>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</si>
  <si>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</si>
  <si>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</si>
  <si>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</si>
  <si>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</si>
  <si>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</si>
  <si>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</si>
  <si>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</si>
  <si>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</si>
  <si>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</si>
  <si>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</si>
  <si>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</si>
  <si>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</si>
  <si>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</si>
  <si>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</si>
  <si>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</si>
  <si>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</si>
  <si>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</si>
  <si>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</si>
  <si>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</si>
  <si>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</si>
  <si>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</si>
  <si>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</si>
  <si>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</si>
  <si>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</si>
  <si>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</si>
  <si>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</si>
  <si>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</si>
  <si>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</si>
  <si>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</si>
  <si>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</si>
  <si>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</si>
  <si>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</si>
  <si>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</si>
  <si>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</si>
  <si>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</si>
  <si>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</si>
  <si>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</si>
  <si>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</si>
  <si>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</si>
  <si>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</si>
  <si>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</si>
  <si>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</si>
  <si>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</si>
  <si>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</si>
  <si>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</si>
  <si>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</si>
  <si>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</si>
  <si>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</si>
  <si>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</si>
  <si>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</si>
  <si>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</si>
  <si>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</si>
  <si>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</si>
  <si>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</si>
  <si>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</si>
  <si>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</si>
  <si>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</si>
  <si>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</si>
  <si>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</si>
  <si>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</si>
  <si>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</si>
  <si>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</si>
  <si>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</si>
  <si>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</si>
  <si>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</si>
  <si>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</si>
  <si>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</si>
  <si>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</si>
  <si>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</si>
  <si>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</si>
  <si>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</si>
  <si>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</si>
  <si>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</si>
  <si>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</si>
  <si>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</si>
  <si>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</si>
  <si>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</si>
  <si>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</si>
  <si>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</si>
  <si>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</si>
  <si>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</si>
  <si>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</si>
  <si>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</si>
  <si>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</si>
  <si>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</si>
  <si>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</si>
  <si>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</si>
  <si>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</si>
  <si>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</si>
  <si>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</si>
  <si>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</si>
  <si>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</si>
  <si>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</si>
  <si>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</si>
  <si>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</si>
  <si>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</si>
  <si>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</si>
  <si>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</si>
  <si>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</si>
  <si>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</si>
  <si>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</si>
  <si>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</si>
  <si>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</si>
  <si>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</si>
  <si>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</si>
  <si>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</si>
  <si>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</si>
  <si>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</si>
  <si>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</si>
  <si>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</si>
  <si>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</si>
  <si>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</si>
  <si>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</si>
  <si>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</si>
  <si>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</si>
  <si>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</si>
  <si>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</si>
  <si>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</si>
  <si>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</si>
  <si>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</si>
  <si>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</si>
  <si>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</si>
  <si>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</si>
  <si>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</si>
  <si>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</si>
  <si>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</si>
  <si>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</si>
  <si>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</si>
  <si>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</si>
  <si>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</si>
  <si>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</si>
  <si>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</si>
  <si>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</si>
  <si>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</si>
  <si>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</si>
  <si>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</si>
  <si>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</si>
  <si>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</si>
  <si>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</si>
  <si>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</si>
  <si>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</si>
  <si>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</si>
  <si>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</si>
  <si>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</si>
  <si>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</si>
  <si>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</si>
  <si>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</si>
  <si>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</si>
  <si>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</si>
  <si>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</si>
  <si>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</si>
  <si>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</si>
  <si>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</si>
  <si>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</si>
  <si>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</si>
  <si>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</si>
  <si>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</si>
  <si>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</si>
  <si>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</si>
  <si>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</si>
  <si>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</si>
  <si>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</si>
  <si>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</si>
  <si>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</si>
  <si>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</si>
  <si>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</si>
  <si>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</si>
  <si>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</si>
  <si>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</si>
  <si>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</si>
  <si>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</si>
  <si>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</si>
  <si>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</si>
  <si>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</si>
  <si>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</si>
  <si>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</si>
  <si>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</si>
  <si>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</si>
  <si>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</si>
  <si>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</si>
  <si>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</si>
  <si>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</si>
  <si>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</si>
  <si>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</si>
  <si>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</si>
  <si>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</si>
  <si>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</si>
  <si>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</si>
  <si>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</si>
  <si>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</si>
  <si>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</si>
  <si>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</si>
  <si>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</si>
  <si>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</si>
  <si>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</si>
  <si>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</si>
  <si>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</si>
  <si>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</si>
  <si>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</si>
  <si>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</si>
  <si>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</si>
  <si>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</si>
  <si>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</si>
  <si>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</si>
  <si>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</si>
  <si>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</si>
  <si>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</si>
  <si>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</si>
  <si>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</si>
  <si>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</si>
  <si>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</si>
  <si>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</si>
  <si>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</si>
  <si>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</si>
  <si>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</si>
  <si>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</si>
  <si>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</si>
  <si>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</si>
  <si>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</si>
  <si>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</si>
  <si>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</si>
  <si>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</si>
  <si>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</si>
  <si>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</si>
  <si>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</si>
  <si>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</si>
  <si>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</si>
  <si>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</si>
  <si>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</si>
  <si>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</si>
  <si>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</si>
  <si>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</si>
  <si>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</si>
  <si>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</si>
  <si>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</si>
  <si>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</si>
  <si>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</si>
  <si>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</si>
  <si>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</si>
  <si>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</si>
  <si>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</si>
  <si>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</si>
  <si>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</si>
  <si>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</si>
  <si>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</si>
  <si>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</si>
  <si>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</si>
  <si>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</si>
  <si>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</si>
  <si>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</si>
  <si>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</si>
  <si>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</si>
  <si>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</si>
  <si>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</si>
  <si>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</si>
  <si>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</si>
  <si>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</si>
  <si>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</si>
  <si>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</si>
  <si>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</si>
  <si>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</si>
  <si>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</si>
  <si>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</si>
  <si>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</si>
  <si>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</si>
  <si>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</si>
  <si>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</si>
  <si>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</si>
  <si>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</si>
  <si>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</si>
  <si>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</si>
  <si>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</si>
  <si>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</si>
  <si>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</si>
  <si>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</si>
  <si>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</si>
  <si>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</si>
  <si>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</si>
  <si>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</si>
  <si>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</si>
  <si>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</si>
  <si>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</si>
  <si>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</si>
  <si>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</si>
  <si>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</si>
  <si>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</si>
  <si>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</si>
  <si>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</si>
  <si>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</si>
  <si>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</si>
  <si>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</si>
  <si>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</si>
  <si>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</si>
  <si>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</si>
  <si>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</si>
  <si>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</si>
  <si>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</si>
  <si>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</si>
  <si>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</si>
  <si>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</si>
  <si>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</si>
  <si>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</si>
  <si>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</si>
  <si>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</si>
  <si>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</si>
  <si>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</si>
  <si>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</si>
  <si>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</si>
  <si>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</si>
  <si>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</si>
  <si>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</si>
  <si>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</si>
  <si>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</si>
  <si>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</si>
  <si>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</si>
  <si>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</si>
  <si>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</si>
  <si>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</si>
  <si>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</si>
  <si>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</si>
  <si>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</si>
  <si>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</si>
  <si>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</si>
  <si>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</si>
  <si>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</si>
  <si>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</si>
  <si>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</si>
  <si>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</si>
  <si>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</si>
  <si>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</si>
  <si>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</si>
  <si>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</si>
  <si>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</si>
  <si>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</si>
  <si>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</si>
  <si>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</si>
  <si>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</si>
  <si>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</si>
  <si>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</si>
  <si>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</si>
  <si>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</si>
  <si>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</si>
  <si>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</si>
  <si>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</si>
  <si>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</si>
  <si>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</si>
  <si>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</si>
  <si>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</si>
  <si>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</si>
  <si>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</si>
  <si>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</si>
  <si>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</si>
  <si>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</si>
  <si>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</si>
  <si>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</si>
  <si>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</si>
  <si>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</si>
  <si>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</si>
  <si>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</si>
  <si>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</si>
  <si>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</si>
  <si>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</si>
  <si>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</si>
  <si>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</si>
  <si>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</si>
  <si>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</si>
  <si>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</si>
  <si>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</si>
  <si>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</si>
  <si>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</si>
  <si>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</si>
  <si>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</si>
  <si>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</si>
  <si>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</si>
  <si>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</si>
  <si>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</si>
  <si>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</si>
  <si>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</si>
  <si>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</si>
  <si>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</si>
  <si>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</si>
  <si>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</si>
  <si>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</si>
  <si>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</si>
  <si>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</si>
  <si>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</si>
  <si>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</si>
  <si>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</si>
  <si>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</si>
  <si>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</si>
  <si>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</si>
  <si>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</si>
  <si>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</si>
  <si>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</si>
  <si>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</si>
  <si>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</si>
  <si>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</si>
  <si>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</si>
  <si>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</si>
  <si>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</si>
  <si>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</si>
  <si>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</si>
  <si>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</si>
  <si>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</si>
  <si>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</si>
  <si>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</si>
  <si>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</si>
  <si>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</si>
  <si>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</si>
  <si>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</si>
  <si>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</si>
  <si>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</si>
  <si>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</si>
  <si>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</si>
  <si>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</si>
  <si>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</si>
  <si>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</si>
  <si>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</si>
  <si>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</si>
  <si>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</si>
  <si>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</si>
  <si>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</si>
  <si>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</si>
  <si>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</si>
  <si>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</si>
  <si>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</si>
  <si>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</si>
  <si>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</si>
  <si>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</si>
  <si>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</si>
  <si>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</si>
  <si>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</si>
  <si>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</si>
  <si>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</si>
  <si>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</si>
  <si>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</si>
  <si>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</si>
  <si>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</si>
  <si>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</si>
  <si>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</si>
  <si>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</si>
  <si>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</si>
  <si>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</si>
  <si>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</si>
  <si>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</si>
  <si>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</si>
  <si>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</si>
  <si>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</si>
  <si>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</si>
  <si>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</si>
  <si>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</si>
  <si>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</si>
  <si>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</si>
  <si>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</si>
  <si>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</si>
  <si>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</si>
  <si>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</si>
  <si>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</si>
  <si>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</si>
  <si>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</si>
  <si>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</si>
  <si>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</si>
  <si>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</si>
  <si>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</si>
  <si>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</si>
  <si>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</si>
  <si>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</si>
  <si>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</si>
  <si>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</si>
  <si>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</si>
  <si>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</si>
  <si>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</si>
  <si>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</si>
  <si>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</si>
  <si>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</si>
  <si>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</si>
  <si>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</si>
  <si>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</si>
  <si>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</si>
  <si>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</si>
  <si>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</si>
  <si>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</si>
  <si>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</si>
  <si>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</si>
  <si>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</si>
  <si>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</si>
  <si>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</si>
  <si>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</si>
  <si>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</si>
  <si>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</si>
  <si>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</si>
  <si>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</si>
  <si>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</si>
  <si>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</si>
  <si>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</si>
  <si>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</si>
  <si>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</si>
  <si>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</si>
  <si>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</si>
  <si>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</si>
  <si>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</si>
  <si>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</si>
  <si>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</si>
  <si>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</si>
  <si>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</si>
  <si>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</si>
  <si>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</si>
  <si>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</si>
  <si>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</si>
  <si>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</si>
  <si>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</si>
  <si>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</si>
  <si>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</si>
  <si>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</si>
  <si>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</si>
  <si>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</si>
  <si>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</si>
  <si>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</si>
  <si>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</si>
  <si>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</si>
  <si>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</si>
  <si>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</si>
  <si>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</si>
  <si>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</si>
  <si>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</si>
  <si>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</si>
  <si>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</si>
  <si>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</si>
  <si>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</si>
  <si>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</si>
  <si>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</si>
  <si>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</si>
  <si>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</si>
  <si>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</si>
  <si>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</si>
  <si>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</si>
  <si>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</si>
  <si>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</si>
  <si>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</si>
  <si>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</si>
  <si>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</si>
  <si>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</si>
  <si>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</si>
  <si>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</si>
  <si>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</si>
  <si>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</si>
  <si>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</si>
  <si>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</si>
  <si>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</si>
  <si>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</si>
  <si>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</si>
  <si>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</si>
  <si>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</si>
  <si>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</si>
  <si>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</si>
  <si>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</si>
  <si>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</si>
  <si>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</si>
  <si>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</si>
  <si>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</si>
  <si>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</si>
  <si>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</si>
  <si>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</si>
  <si>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</si>
  <si>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</si>
  <si>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</si>
  <si>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</si>
  <si>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</si>
  <si>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</si>
  <si>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</si>
  <si>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</si>
  <si>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</si>
  <si>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</si>
  <si>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</si>
  <si>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</si>
  <si>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</si>
  <si>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</si>
  <si>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</si>
  <si>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</si>
  <si>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</si>
  <si>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</si>
  <si>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</si>
  <si>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</si>
  <si>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</si>
  <si>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</si>
  <si>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</si>
  <si>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</si>
  <si>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</si>
  <si>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</si>
  <si>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</si>
  <si>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</si>
  <si>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</si>
  <si>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</si>
  <si>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</si>
  <si>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</si>
  <si>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</si>
  <si>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</si>
  <si>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</si>
  <si>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</si>
  <si>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</si>
  <si>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</si>
  <si>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</si>
  <si>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</si>
  <si>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</si>
  <si>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</si>
  <si>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</si>
  <si>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</si>
  <si>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</si>
  <si>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</si>
  <si>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</si>
  <si>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</si>
  <si>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</si>
  <si>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</si>
  <si>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</si>
  <si>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</si>
  <si>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</si>
  <si>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</si>
  <si>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</si>
  <si>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</si>
  <si>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</si>
  <si>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</si>
  <si>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</si>
  <si>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</si>
  <si>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</si>
  <si>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</si>
  <si>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</si>
  <si>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</si>
  <si>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</si>
  <si>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</si>
  <si>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</si>
  <si>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</si>
  <si>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</si>
  <si>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</si>
  <si>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</si>
  <si>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</si>
  <si>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</si>
  <si>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</si>
  <si>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</si>
  <si>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</si>
  <si>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</si>
  <si>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</si>
  <si>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</si>
  <si>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</si>
  <si>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</si>
  <si>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</si>
  <si>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</si>
  <si>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</si>
  <si>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</si>
  <si>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</si>
  <si>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</si>
  <si>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</si>
  <si>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</si>
  <si>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</si>
  <si>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</si>
  <si>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</si>
  <si>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</si>
  <si>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</si>
  <si>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</si>
  <si>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</si>
  <si>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</si>
  <si>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</si>
  <si>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</si>
  <si>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</si>
  <si>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</si>
  <si>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</si>
  <si>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</si>
  <si>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</si>
  <si>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</si>
  <si>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</si>
  <si>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</si>
  <si>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</si>
  <si>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</si>
  <si>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</si>
  <si>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</si>
  <si>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</si>
  <si>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</si>
  <si>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</si>
  <si>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</si>
  <si>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</si>
  <si>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</si>
  <si>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</si>
  <si>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</si>
  <si>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</si>
  <si>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</si>
  <si>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</si>
  <si>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</si>
  <si>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</si>
  <si>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</si>
  <si>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</si>
  <si>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</si>
  <si>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</si>
  <si>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</si>
  <si>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</si>
  <si>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</si>
  <si>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</si>
  <si>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</si>
  <si>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</si>
  <si>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</si>
  <si>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</si>
  <si>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</si>
  <si>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</si>
  <si>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</si>
  <si>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</si>
  <si>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</si>
  <si>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</si>
  <si>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</si>
  <si>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</si>
  <si>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</si>
  <si>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</si>
  <si>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</si>
  <si>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</si>
  <si>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</si>
  <si>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</si>
  <si>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</si>
  <si>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</si>
  <si>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</si>
  <si>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</si>
  <si>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</si>
  <si>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</si>
  <si>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</si>
  <si>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</si>
  <si>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</si>
  <si>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</si>
  <si>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</si>
  <si>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</si>
  <si>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</si>
  <si>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</si>
  <si>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</si>
  <si>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</si>
  <si>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</si>
  <si>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</si>
  <si>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</si>
  <si>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</si>
  <si>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</si>
  <si>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</si>
  <si>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</si>
  <si>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</si>
  <si>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</si>
  <si>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</si>
  <si>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</si>
  <si>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</si>
  <si>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</si>
  <si>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</si>
  <si>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</si>
  <si>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</si>
  <si>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</si>
  <si>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</si>
  <si>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</si>
  <si>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</si>
  <si>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</si>
  <si>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</si>
  <si>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</si>
  <si>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</si>
  <si>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</si>
  <si>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</si>
  <si>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</si>
  <si>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</si>
  <si>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</si>
  <si>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</si>
  <si>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</si>
  <si>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</si>
  <si>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</si>
  <si>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</si>
  <si>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</si>
  <si>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</si>
  <si>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</si>
  <si>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</si>
  <si>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</si>
  <si>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</si>
  <si>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</si>
  <si>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</si>
  <si>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</si>
  <si>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</si>
  <si>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</si>
  <si>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</si>
  <si>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</si>
  <si>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</si>
  <si>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</si>
  <si>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</si>
  <si>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</si>
  <si>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</si>
  <si>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</si>
  <si>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</si>
  <si>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</si>
  <si>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</si>
  <si>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</si>
  <si>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</si>
  <si>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</si>
  <si>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</si>
  <si>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</si>
  <si>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</si>
  <si>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</si>
  <si>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</si>
  <si>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</si>
  <si>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</si>
  <si>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</si>
  <si>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</si>
  <si>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</si>
  <si>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</si>
  <si>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</si>
  <si>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</si>
  <si>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</si>
  <si>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</si>
  <si>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</si>
  <si>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</si>
  <si>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</si>
  <si>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</si>
  <si>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</si>
  <si>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</si>
  <si>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</si>
  <si>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</si>
  <si>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</si>
  <si>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</si>
  <si>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</si>
  <si>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</si>
  <si>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</si>
  <si>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</si>
  <si>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</si>
  <si>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</si>
  <si>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</si>
  <si>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</si>
  <si>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</si>
  <si>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</si>
  <si>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</si>
  <si>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</si>
  <si>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</si>
  <si>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</si>
  <si>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</si>
  <si>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</si>
  <si>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</si>
  <si>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</si>
  <si>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</si>
  <si>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</si>
  <si>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</si>
  <si>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</si>
  <si>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</si>
  <si>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</si>
  <si>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</si>
  <si>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</si>
  <si>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</si>
  <si>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</si>
  <si>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</si>
  <si>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</si>
  <si>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</si>
  <si>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</si>
  <si>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</si>
  <si>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</si>
  <si>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</si>
  <si>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</si>
  <si>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</si>
  <si>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</si>
  <si>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</si>
  <si>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</si>
  <si>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</si>
  <si>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</si>
  <si>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</si>
  <si>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</si>
  <si>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</si>
  <si>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</si>
  <si>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</si>
  <si>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</si>
  <si>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</si>
  <si>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</si>
  <si>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</si>
  <si>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</si>
  <si>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</si>
  <si>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</si>
  <si>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</si>
  <si>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</si>
  <si>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</si>
  <si>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</si>
  <si>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</si>
  <si>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</si>
  <si>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</si>
  <si>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</si>
  <si>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</si>
  <si>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</si>
  <si>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</si>
  <si>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</si>
  <si>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</si>
  <si>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</si>
  <si>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</si>
  <si>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</si>
  <si>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</si>
  <si>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</si>
  <si>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</si>
  <si>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</si>
  <si>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</si>
  <si>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</si>
  <si>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</si>
  <si>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</si>
  <si>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</si>
  <si>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</si>
  <si>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</si>
  <si>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</si>
  <si>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</si>
  <si>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</si>
  <si>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</si>
  <si>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</si>
  <si>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</si>
  <si>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</si>
  <si>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</si>
  <si>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</si>
  <si>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</si>
  <si>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</si>
  <si>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</si>
  <si>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</si>
  <si>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</si>
  <si>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</si>
  <si>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</si>
  <si>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</si>
  <si>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</si>
  <si>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</si>
  <si>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</si>
  <si>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</si>
  <si>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</si>
  <si>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</si>
  <si>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</si>
  <si>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</si>
  <si>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</si>
  <si>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</si>
  <si>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</si>
  <si>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</si>
  <si>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</si>
  <si>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</si>
  <si>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</si>
  <si>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</si>
  <si>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</si>
  <si>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</si>
  <si>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</si>
  <si>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</si>
  <si>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</si>
  <si>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</si>
  <si>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</si>
  <si>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</si>
  <si>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</si>
  <si>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</si>
  <si>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</si>
  <si>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</si>
  <si>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</si>
  <si>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</si>
  <si>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</si>
  <si>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</si>
  <si>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</si>
  <si>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</si>
  <si>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</si>
  <si>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</si>
  <si>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</si>
  <si>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</si>
  <si>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</si>
  <si>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</si>
  <si>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</si>
  <si>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</si>
  <si>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</si>
  <si>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</si>
  <si>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</si>
  <si>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</si>
  <si>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</si>
  <si>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</si>
  <si>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</si>
  <si>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</si>
  <si>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</si>
  <si>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</si>
  <si>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</si>
  <si>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</si>
  <si>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</si>
  <si>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</si>
  <si>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</si>
  <si>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</si>
  <si>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</si>
  <si>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</si>
  <si>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</si>
  <si>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</si>
  <si>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</si>
  <si>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</si>
  <si>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</si>
  <si>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</si>
  <si>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</si>
  <si>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</si>
  <si>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</si>
  <si>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</si>
  <si>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</si>
  <si>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</si>
  <si>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</si>
  <si>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</si>
  <si>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</si>
  <si>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</si>
  <si>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</si>
  <si>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</si>
  <si>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</si>
  <si>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</si>
  <si>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</si>
  <si>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</si>
  <si>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</si>
  <si>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</si>
  <si>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</si>
  <si>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</si>
  <si>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</si>
  <si>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</si>
  <si>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</si>
  <si>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</si>
  <si>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</si>
  <si>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</si>
  <si>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</si>
  <si>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</si>
  <si>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</si>
  <si>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</si>
  <si>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</si>
  <si>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</si>
  <si>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</si>
  <si>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</si>
  <si>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</si>
  <si>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</si>
  <si>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</si>
  <si>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</si>
  <si>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</si>
  <si>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</si>
  <si>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</si>
  <si>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</si>
  <si>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</si>
  <si>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</si>
  <si>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</si>
  <si>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</si>
  <si>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</si>
  <si>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</si>
  <si>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</si>
  <si>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</si>
  <si>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</si>
  <si>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</si>
  <si>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</si>
  <si>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</si>
  <si>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</si>
  <si>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</si>
  <si>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</si>
  <si>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</si>
  <si>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</si>
  <si>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</si>
  <si>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</si>
  <si>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</si>
  <si>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</si>
  <si>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</si>
  <si>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</si>
  <si>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</si>
  <si>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</si>
  <si>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</si>
  <si>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</si>
  <si>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</si>
  <si>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</si>
  <si>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</si>
  <si>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</si>
  <si>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</si>
  <si>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</si>
  <si>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</si>
  <si>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</si>
  <si>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</si>
  <si>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</si>
  <si>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</si>
  <si>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</si>
  <si>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</si>
  <si>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</si>
  <si>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</si>
  <si>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</si>
  <si>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</si>
  <si>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</si>
  <si>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</si>
  <si>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</si>
  <si>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</si>
  <si>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</si>
  <si>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</si>
  <si>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</si>
  <si>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</si>
  <si>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</si>
  <si>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</si>
  <si>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</si>
  <si>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</si>
  <si>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</si>
  <si>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</si>
  <si>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</si>
  <si>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</si>
  <si>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</si>
  <si>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</si>
  <si>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</si>
  <si>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</si>
  <si>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</si>
  <si>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</si>
  <si>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</si>
  <si>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</si>
  <si>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</si>
  <si>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</si>
  <si>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</si>
  <si>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</si>
  <si>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</si>
  <si>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</si>
  <si>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</si>
  <si>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</si>
  <si>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</si>
  <si>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</si>
  <si>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</si>
  <si>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</si>
  <si>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</si>
  <si>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</si>
  <si>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</si>
  <si>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</si>
  <si>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</si>
  <si>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</si>
  <si>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</si>
  <si>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</si>
  <si>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</si>
  <si>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</si>
  <si>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</si>
  <si>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</si>
  <si>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</si>
  <si>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</si>
  <si>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</si>
  <si>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</si>
  <si>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</si>
  <si>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</si>
  <si>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</si>
  <si>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</si>
  <si>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</si>
  <si>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</si>
  <si>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</si>
  <si>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</si>
  <si>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</si>
  <si>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</si>
  <si>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</si>
  <si>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</si>
  <si>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</si>
  <si>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</si>
  <si>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</si>
  <si>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</si>
  <si>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</si>
  <si>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</si>
  <si>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</si>
  <si>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</si>
  <si>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</si>
  <si>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</si>
  <si>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</si>
  <si>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</si>
  <si>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</si>
  <si>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</si>
  <si>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</si>
  <si>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</si>
  <si>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</si>
  <si>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</si>
  <si>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</si>
  <si>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</si>
  <si>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</si>
  <si>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</si>
  <si>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</si>
  <si>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</si>
  <si>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</si>
  <si>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</si>
  <si>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</si>
  <si>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</si>
  <si>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</si>
  <si>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</si>
  <si>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</si>
  <si>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</si>
  <si>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</si>
  <si>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</si>
  <si>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</si>
  <si>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</si>
  <si>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</si>
  <si>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</si>
  <si>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</si>
  <si>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</si>
  <si>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</si>
  <si>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</si>
  <si>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</si>
  <si>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</si>
  <si>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</si>
  <si>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</si>
  <si>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</si>
  <si>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</si>
  <si>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</si>
  <si>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</si>
  <si>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</si>
  <si>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</si>
  <si>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</si>
  <si>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</si>
  <si>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</si>
  <si>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</si>
  <si>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</si>
  <si>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</si>
  <si>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</si>
  <si>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</si>
  <si>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</si>
  <si>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</si>
  <si>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</si>
  <si>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</si>
  <si>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</si>
  <si>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</si>
  <si>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</si>
  <si>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</si>
  <si>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</si>
  <si>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</si>
  <si>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</si>
  <si>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</si>
  <si>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</si>
  <si>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</si>
  <si>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</si>
  <si>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</si>
  <si>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</si>
  <si>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</si>
  <si>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</si>
  <si>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</si>
  <si>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</si>
  <si>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</si>
  <si>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</si>
  <si>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</si>
  <si>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</si>
  <si>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</si>
  <si>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</si>
  <si>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</si>
  <si>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</si>
  <si>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</si>
  <si>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</si>
  <si>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</si>
  <si>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</si>
  <si>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</si>
  <si>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</si>
  <si>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</si>
  <si>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</si>
  <si>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</si>
  <si>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</si>
  <si>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</si>
  <si>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</si>
  <si>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</si>
  <si>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</si>
  <si>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</si>
  <si>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</si>
  <si>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</si>
  <si>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</si>
  <si>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</si>
  <si>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</si>
  <si>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</si>
  <si>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</si>
  <si>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</si>
  <si>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</si>
  <si>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</si>
  <si>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</si>
  <si>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</si>
  <si>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</si>
  <si>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</si>
  <si>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</si>
  <si>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</si>
  <si>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</si>
  <si>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</si>
  <si>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</si>
  <si>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</si>
  <si>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</si>
  <si>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</si>
  <si>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</si>
  <si>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</si>
  <si>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</si>
  <si>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</si>
  <si>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</si>
  <si>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</si>
  <si>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</si>
  <si>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</si>
  <si>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</si>
  <si>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</si>
  <si>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</si>
  <si>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</si>
  <si>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</si>
  <si>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</si>
  <si>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</si>
  <si>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</si>
  <si>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</si>
  <si>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</si>
  <si>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</si>
  <si>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</si>
  <si>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</si>
  <si>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</si>
  <si>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</si>
  <si>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</si>
  <si>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</si>
  <si>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</si>
  <si>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</si>
  <si>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</si>
  <si>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</si>
  <si>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</si>
  <si>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</si>
  <si>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</si>
  <si>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</si>
  <si>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</si>
  <si>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</si>
  <si>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</si>
  <si>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</si>
  <si>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</si>
  <si>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</si>
  <si>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</si>
  <si>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</si>
  <si>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</si>
  <si>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</si>
  <si>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</si>
  <si>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</si>
  <si>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</si>
  <si>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</si>
  <si>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</si>
  <si>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</si>
  <si>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</si>
  <si>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</si>
  <si>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</si>
  <si>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</si>
  <si>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</si>
  <si>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</si>
  <si>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</si>
  <si>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</si>
  <si>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</si>
  <si>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</si>
  <si>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</si>
  <si>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</si>
  <si>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</si>
  <si>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</si>
  <si>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</si>
  <si>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</si>
  <si>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</si>
  <si>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</si>
  <si>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</si>
  <si>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</si>
  <si>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</si>
  <si>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</si>
  <si>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</si>
  <si>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</si>
  <si>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</si>
  <si>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</si>
  <si>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</si>
  <si>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</si>
  <si>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</si>
  <si>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</si>
  <si>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</si>
  <si>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</si>
  <si>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</si>
  <si>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</si>
  <si>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</si>
  <si>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</si>
  <si>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</si>
  <si>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</si>
  <si>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</si>
  <si>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</si>
  <si>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</si>
  <si>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</si>
  <si>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</si>
  <si>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</si>
  <si>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</si>
  <si>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</si>
  <si>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</si>
  <si>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</si>
  <si>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</si>
  <si>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</si>
  <si>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</si>
  <si>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</si>
  <si>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</si>
  <si>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</si>
  <si>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</si>
  <si>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</si>
  <si>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</si>
  <si>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</si>
  <si>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</si>
  <si>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</si>
  <si>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</si>
  <si>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</si>
  <si>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</si>
  <si>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</si>
  <si>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</si>
  <si>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</si>
  <si>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</si>
  <si>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</si>
  <si>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</si>
  <si>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</si>
  <si>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</si>
  <si>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</si>
  <si>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</si>
  <si>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</si>
  <si>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</si>
  <si>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</si>
  <si>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</si>
  <si>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</si>
  <si>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</si>
  <si>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</si>
  <si>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</si>
  <si>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</si>
  <si>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</si>
  <si>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</si>
  <si>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</si>
  <si>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</si>
  <si>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</si>
  <si>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</si>
  <si>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</si>
  <si>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</si>
  <si>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</si>
  <si>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</si>
  <si>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</si>
  <si>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</si>
  <si>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</si>
  <si>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</si>
  <si>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</si>
  <si>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</si>
  <si>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</si>
  <si>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</si>
  <si>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</si>
  <si>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</si>
  <si>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</si>
  <si>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</si>
  <si>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</si>
  <si>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</si>
  <si>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</si>
  <si>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</si>
  <si>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</si>
  <si>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</si>
  <si>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</si>
  <si>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</si>
  <si>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</si>
  <si>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</si>
  <si>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</si>
  <si>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</si>
  <si>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</si>
  <si>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</si>
  <si>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</si>
  <si>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</si>
  <si>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</si>
  <si>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</si>
  <si>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</si>
  <si>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</si>
  <si>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</si>
  <si>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</si>
  <si>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</si>
  <si>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</si>
  <si>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</si>
  <si>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</si>
  <si>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</si>
  <si>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</si>
  <si>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</si>
  <si>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</si>
  <si>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</si>
  <si>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</si>
  <si>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</si>
  <si>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</si>
  <si>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</si>
  <si>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</si>
  <si>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</si>
  <si>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</si>
  <si>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</si>
  <si>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</si>
  <si>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</si>
  <si>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</si>
  <si>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</si>
  <si>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</si>
  <si>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</si>
  <si>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</si>
  <si>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</si>
  <si>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</si>
  <si>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</si>
  <si>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</si>
  <si>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</si>
  <si>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</si>
  <si>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</si>
  <si>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</si>
  <si>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</si>
  <si>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</si>
  <si>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</si>
  <si>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</si>
  <si>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</si>
  <si>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</si>
  <si>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</si>
  <si>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</si>
  <si>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</si>
  <si>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</si>
  <si>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</si>
  <si>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</si>
  <si>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</si>
  <si>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</si>
  <si>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</si>
  <si>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</si>
  <si>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</si>
  <si>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</si>
  <si>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</si>
  <si>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</si>
  <si>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</si>
  <si>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</si>
  <si>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</si>
  <si>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</si>
  <si>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</si>
  <si>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</si>
  <si>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</si>
  <si>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</si>
  <si>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</si>
  <si>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</si>
  <si>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</si>
  <si>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</si>
  <si>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</si>
  <si>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</si>
  <si>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</si>
  <si>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</si>
  <si>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</si>
  <si>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</si>
  <si>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</si>
  <si>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</si>
  <si>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</si>
  <si>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</si>
  <si>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</si>
  <si>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</si>
  <si>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</si>
  <si>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</si>
  <si>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</si>
  <si>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</si>
  <si>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</si>
  <si>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</si>
  <si>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</si>
  <si>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</si>
  <si>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</si>
  <si>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</si>
  <si>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</si>
  <si>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</si>
  <si>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</si>
  <si>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</si>
  <si>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</si>
  <si>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</si>
  <si>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</si>
  <si>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</si>
  <si>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</si>
  <si>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</si>
  <si>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</si>
  <si>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</si>
  <si>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</si>
  <si>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</si>
  <si>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</si>
  <si>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</si>
  <si>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</si>
  <si>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</si>
  <si>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</si>
  <si>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</si>
  <si>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</si>
  <si>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</si>
  <si>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</si>
  <si>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</si>
  <si>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</si>
  <si>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</si>
  <si>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</si>
  <si>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</si>
  <si>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</si>
  <si>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</si>
  <si>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</si>
  <si>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</si>
  <si>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</si>
  <si>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</si>
  <si>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</si>
  <si>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</si>
  <si>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</si>
  <si>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</si>
  <si>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</si>
  <si>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</si>
  <si>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</si>
  <si>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</si>
  <si>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</si>
  <si>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</si>
  <si>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</si>
  <si>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</si>
  <si>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</si>
  <si>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</si>
  <si>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</si>
  <si>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</si>
  <si>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</si>
  <si>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</si>
  <si>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</si>
  <si>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</si>
  <si>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</si>
  <si>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</si>
  <si>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</si>
  <si>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</si>
  <si>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</si>
  <si>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</si>
  <si>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</si>
  <si>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</si>
  <si>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</si>
  <si>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</si>
  <si>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</si>
  <si>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</si>
  <si>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</si>
  <si>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</si>
  <si>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</si>
  <si>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</si>
  <si>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</si>
  <si>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</si>
  <si>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</si>
  <si>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</si>
  <si>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</si>
  <si>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</si>
  <si>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</si>
  <si>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</si>
  <si>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</si>
  <si>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</si>
  <si>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</si>
  <si>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</si>
  <si>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</si>
  <si>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</si>
  <si>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</si>
  <si>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</si>
  <si>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</si>
  <si>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</si>
  <si>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</si>
  <si>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</si>
  <si>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</si>
  <si>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</si>
  <si>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</si>
  <si>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</si>
  <si>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</si>
  <si>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</si>
  <si>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</si>
  <si>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</si>
  <si>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</si>
  <si>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</si>
  <si>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</si>
  <si>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</si>
  <si>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</si>
  <si>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</si>
  <si>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</si>
  <si>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</si>
  <si>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</si>
  <si>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</si>
  <si>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</si>
  <si>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</si>
  <si>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</si>
  <si>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</si>
  <si>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</si>
  <si>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</si>
  <si>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</si>
  <si>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</si>
  <si>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</si>
  <si>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</si>
  <si>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</si>
  <si>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</si>
  <si>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</si>
  <si>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</si>
  <si>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</si>
  <si>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</si>
  <si>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</si>
  <si>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</si>
  <si>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</si>
  <si>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</si>
  <si>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</si>
  <si>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</si>
  <si>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</si>
  <si>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</si>
  <si>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</si>
  <si>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</si>
  <si>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</si>
  <si>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</si>
  <si>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</si>
  <si>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</si>
  <si>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</si>
  <si>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</si>
  <si>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</si>
  <si>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</si>
  <si>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</si>
  <si>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</si>
  <si>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</si>
  <si>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</si>
  <si>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</si>
  <si>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</si>
  <si>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</si>
  <si>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</si>
  <si>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</si>
  <si>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</si>
  <si>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</si>
  <si>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</si>
  <si>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</si>
  <si>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</si>
  <si>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</si>
  <si>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</si>
  <si>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</si>
  <si>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</si>
  <si>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</si>
  <si>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</si>
  <si>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</si>
  <si>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</si>
  <si>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</si>
  <si>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</si>
  <si>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</si>
  <si>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</si>
  <si>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</si>
  <si>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</si>
  <si>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</si>
  <si>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</si>
  <si>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</si>
  <si>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</si>
  <si>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</si>
  <si>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</si>
  <si>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</si>
  <si>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</si>
  <si>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</si>
  <si>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</si>
  <si>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</si>
  <si>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</si>
  <si>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</si>
  <si>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</si>
  <si>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</si>
  <si>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</si>
  <si>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</si>
  <si>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</si>
  <si>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</si>
  <si>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</si>
  <si>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</si>
  <si>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</si>
  <si>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</si>
  <si>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</si>
  <si>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</si>
  <si>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</si>
  <si>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</si>
  <si>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</si>
  <si>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</si>
  <si>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</si>
  <si>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</si>
  <si>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</si>
  <si>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</si>
  <si>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</si>
  <si>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</si>
  <si>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</si>
  <si>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</si>
  <si>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</si>
  <si>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</si>
  <si>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</si>
  <si>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</si>
  <si>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</si>
  <si>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</si>
  <si>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</si>
  <si>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</si>
  <si>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</si>
  <si>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</si>
  <si>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</si>
  <si>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</si>
  <si>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</si>
  <si>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</si>
  <si>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</si>
  <si>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</si>
  <si>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</si>
  <si>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</si>
  <si>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</si>
  <si>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</si>
  <si>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</si>
  <si>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</si>
  <si>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</si>
  <si>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</si>
  <si>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</si>
  <si>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</si>
  <si>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</si>
  <si>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</si>
  <si>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</si>
  <si>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</si>
  <si>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</si>
  <si>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</si>
  <si>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</si>
  <si>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</si>
  <si>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</si>
  <si>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</si>
  <si>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</si>
  <si>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</si>
  <si>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</si>
  <si>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</si>
  <si>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</si>
  <si>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</si>
  <si>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</si>
  <si>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</si>
  <si>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</si>
  <si>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</si>
  <si>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</si>
  <si>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</si>
  <si>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</si>
  <si>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</si>
  <si>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</si>
  <si>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</si>
  <si>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</si>
  <si>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</si>
  <si>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</si>
  <si>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</si>
  <si>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</si>
  <si>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</si>
  <si>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</si>
  <si>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</si>
  <si>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</si>
  <si>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</si>
  <si>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</si>
  <si>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</si>
  <si>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</si>
  <si>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</si>
  <si>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</si>
  <si>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</si>
  <si>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</si>
  <si>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</si>
  <si>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</si>
  <si>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</si>
  <si>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</si>
  <si>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</si>
  <si>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</si>
  <si>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</si>
  <si>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</si>
  <si>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</si>
  <si>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</si>
  <si>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</si>
  <si>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</si>
  <si>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</si>
  <si>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</si>
  <si>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</si>
  <si>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</si>
  <si>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</si>
  <si>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</si>
  <si>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</si>
  <si>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</si>
  <si>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</si>
  <si>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</si>
  <si>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</si>
  <si>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</si>
  <si>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</si>
  <si>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</si>
  <si>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</si>
  <si>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</si>
  <si>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</si>
  <si>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</si>
  <si>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</si>
  <si>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</si>
  <si>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</si>
  <si>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</si>
  <si>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</si>
  <si>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</si>
  <si>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</si>
  <si>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</si>
  <si>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</si>
  <si>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</si>
  <si>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</si>
  <si>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</si>
  <si>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</si>
  <si>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</si>
  <si>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</si>
  <si>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</si>
  <si>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</si>
  <si>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</si>
  <si>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</si>
  <si>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</si>
  <si>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</si>
  <si>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</si>
  <si>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</si>
  <si>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</si>
  <si>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</si>
  <si>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</si>
  <si>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</si>
  <si>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</si>
  <si>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</si>
  <si>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</si>
  <si>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</si>
  <si>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</si>
  <si>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</si>
  <si>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</si>
  <si>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</si>
  <si>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</si>
  <si>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</si>
  <si>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</si>
  <si>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</si>
  <si>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</si>
  <si>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</si>
  <si>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</si>
  <si>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</si>
  <si>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</si>
  <si>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</si>
  <si>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</si>
  <si>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</si>
  <si>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</si>
  <si>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</si>
  <si>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</si>
  <si>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</si>
  <si>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</si>
  <si>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</si>
  <si>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</si>
  <si>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</si>
  <si>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</si>
  <si>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</si>
  <si>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</si>
  <si>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</si>
  <si>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</si>
  <si>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</si>
  <si>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</si>
  <si>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</si>
  <si>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</si>
  <si>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</si>
  <si>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</si>
  <si>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</si>
  <si>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</si>
  <si>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</si>
  <si>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</si>
  <si>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</si>
  <si>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</si>
  <si>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</si>
  <si>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</si>
  <si>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</si>
  <si>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</si>
  <si>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</si>
  <si>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</si>
  <si>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</si>
  <si>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</si>
  <si>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</si>
  <si>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</si>
  <si>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</si>
  <si>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</si>
  <si>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</si>
  <si>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</si>
  <si>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</si>
  <si>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</si>
  <si>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</si>
  <si>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</si>
  <si>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</si>
  <si>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</si>
  <si>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</si>
  <si>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</si>
  <si>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</si>
  <si>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</si>
  <si>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</si>
  <si>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</si>
  <si>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</si>
  <si>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</si>
  <si>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</si>
  <si>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</si>
  <si>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</si>
  <si>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</si>
  <si>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</si>
  <si>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</si>
  <si>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</si>
  <si>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</si>
  <si>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</si>
  <si>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</si>
  <si>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</si>
  <si>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</si>
  <si>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</si>
  <si>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</si>
  <si>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</si>
  <si>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</si>
  <si>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</si>
  <si>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</si>
  <si>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</si>
  <si>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</si>
  <si>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</si>
  <si>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</si>
  <si>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</si>
  <si>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</si>
  <si>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</si>
  <si>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</si>
  <si>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</si>
  <si>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</si>
  <si>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</si>
  <si>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</si>
  <si>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</si>
  <si>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</si>
  <si>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</si>
  <si>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</si>
  <si>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</si>
  <si>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</si>
  <si>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</si>
  <si>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</si>
  <si>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</si>
  <si>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</si>
  <si>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</si>
  <si>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</si>
  <si>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</si>
  <si>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</si>
  <si>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</si>
  <si>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</si>
  <si>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</si>
  <si>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</si>
  <si>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</si>
  <si>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</si>
  <si>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</si>
  <si>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</si>
  <si>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</si>
  <si>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</si>
  <si>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</si>
  <si>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</si>
  <si>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</si>
  <si>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</si>
  <si>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</si>
  <si>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</si>
  <si>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</si>
  <si>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</si>
  <si>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</si>
  <si>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</si>
  <si>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</si>
  <si>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</si>
  <si>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</si>
  <si>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</si>
  <si>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</si>
  <si>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</si>
  <si>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</si>
  <si>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</si>
  <si>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</si>
  <si>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</si>
  <si>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</si>
  <si>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</si>
  <si>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</si>
  <si>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</si>
  <si>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</si>
  <si>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</si>
  <si>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</si>
  <si>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</si>
  <si>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</si>
  <si>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</si>
  <si>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</si>
  <si>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</si>
  <si>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</si>
  <si>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</si>
  <si>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</si>
  <si>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</si>
  <si>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</si>
  <si>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</si>
  <si>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</si>
  <si>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</si>
  <si>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</si>
  <si>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</si>
  <si>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</si>
  <si>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</si>
  <si>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</si>
  <si>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</si>
  <si>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</si>
  <si>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</si>
  <si>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</si>
  <si>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</si>
  <si>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</si>
  <si>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</si>
  <si>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</si>
  <si>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</si>
  <si>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</si>
  <si>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</si>
  <si>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</si>
  <si>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</si>
  <si>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</si>
  <si>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</si>
  <si>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</si>
  <si>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</si>
  <si>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</si>
  <si>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</si>
  <si>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</si>
  <si>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</si>
  <si>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</si>
  <si>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</si>
  <si>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</si>
  <si>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</si>
  <si>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</si>
  <si>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</si>
  <si>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</si>
  <si>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</si>
  <si>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</si>
  <si>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</si>
  <si>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</si>
  <si>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</si>
  <si>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</si>
  <si>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</si>
  <si>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</si>
  <si>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</si>
  <si>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</si>
  <si>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</si>
  <si>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</si>
  <si>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</si>
  <si>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</si>
  <si>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</si>
  <si>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</si>
  <si>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</si>
  <si>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</si>
  <si>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</si>
  <si>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</si>
  <si>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</si>
  <si>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</si>
  <si>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</si>
  <si>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</si>
  <si>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</si>
  <si>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</si>
  <si>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</si>
  <si>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</si>
  <si>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</si>
  <si>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</si>
  <si>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</si>
  <si>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</si>
  <si>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</si>
  <si>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</si>
  <si>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</si>
  <si>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</si>
  <si>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</si>
  <si>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</si>
  <si>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</si>
  <si>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</si>
  <si>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</si>
  <si>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</si>
  <si>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</si>
  <si>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</si>
  <si>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</si>
  <si>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</si>
  <si>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</si>
  <si>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</si>
  <si>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</si>
  <si>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</si>
  <si>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</si>
  <si>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</si>
  <si>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</si>
  <si>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</si>
  <si>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</si>
  <si>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</si>
  <si>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</si>
  <si>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</si>
  <si>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</si>
  <si>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</si>
  <si>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</si>
  <si>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</si>
  <si>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</si>
  <si>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</si>
  <si>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</si>
  <si>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</si>
  <si>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</si>
  <si>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</si>
  <si>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</si>
  <si>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</si>
  <si>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</si>
  <si>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</si>
  <si>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</si>
  <si>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</si>
  <si>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</si>
  <si>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</si>
  <si>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</si>
  <si>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</si>
  <si>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</si>
  <si>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</si>
  <si>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</si>
  <si>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</si>
  <si>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</si>
  <si>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</si>
  <si>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</si>
  <si>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</si>
  <si>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</si>
  <si>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</si>
  <si>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</si>
  <si>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</si>
  <si>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</si>
  <si>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</si>
  <si>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</si>
  <si>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</si>
  <si>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</si>
  <si>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</si>
  <si>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</si>
  <si>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</si>
  <si>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</si>
  <si>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</si>
  <si>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</si>
  <si>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</si>
  <si>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</si>
  <si>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</si>
  <si>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</si>
  <si>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</si>
  <si>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</si>
  <si>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</si>
  <si>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</si>
  <si>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</si>
  <si>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</si>
  <si>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</si>
  <si>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</si>
  <si>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</si>
  <si>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</si>
  <si>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</si>
  <si>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</si>
  <si>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</si>
  <si>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</si>
  <si>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</si>
  <si>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</si>
  <si>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</si>
  <si>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</si>
  <si>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</si>
  <si>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</si>
  <si>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</si>
  <si>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</si>
  <si>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</si>
  <si>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</si>
  <si>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</si>
  <si>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</si>
  <si>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</si>
  <si>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</si>
  <si>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</si>
  <si>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</si>
  <si>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</si>
  <si>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</si>
  <si>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</si>
  <si>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</si>
  <si>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</si>
  <si>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</si>
  <si>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</si>
  <si>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</si>
  <si>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</si>
  <si>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</si>
  <si>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</si>
  <si>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</si>
  <si>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</si>
  <si>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</si>
  <si>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</si>
  <si>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</si>
  <si>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</si>
  <si>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</si>
  <si>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</si>
  <si>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</si>
  <si>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</si>
  <si>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</si>
  <si>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</si>
  <si>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</si>
  <si>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</si>
  <si>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</si>
  <si>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</si>
  <si>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</si>
  <si>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</si>
  <si>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</si>
  <si>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</si>
  <si>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</si>
  <si>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</si>
  <si>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</si>
  <si>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</si>
  <si>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</si>
  <si>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</si>
  <si>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</si>
  <si>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</si>
  <si>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</si>
  <si>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</si>
  <si>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</si>
  <si>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</si>
  <si>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</si>
  <si>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</si>
  <si>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</si>
  <si>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</si>
  <si>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</si>
  <si>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</si>
  <si>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</si>
  <si>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</si>
  <si>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</si>
  <si>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</si>
  <si>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</si>
  <si>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</si>
  <si>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</si>
  <si>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</si>
  <si>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</si>
  <si>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</si>
  <si>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</si>
  <si>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</si>
  <si>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</si>
  <si>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</si>
  <si>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</si>
  <si>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</si>
  <si>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</si>
  <si>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</si>
  <si>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</si>
  <si>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</si>
  <si>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</si>
  <si>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</si>
  <si>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</si>
  <si>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</si>
  <si>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</si>
  <si>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</si>
  <si>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</si>
  <si>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</si>
  <si>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</si>
  <si>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</si>
  <si>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</si>
  <si>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</si>
  <si>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</si>
  <si>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</si>
  <si>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</si>
  <si>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</si>
  <si>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</si>
  <si>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</si>
  <si>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</si>
  <si>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</si>
  <si>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</si>
  <si>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</si>
  <si>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</si>
  <si>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</si>
  <si>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</si>
  <si>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</si>
  <si>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</si>
  <si>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</si>
  <si>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</si>
  <si>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</si>
  <si>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</si>
  <si>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</si>
  <si>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</si>
  <si>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</si>
  <si>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</si>
  <si>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</si>
  <si>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</si>
  <si>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</si>
  <si>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</si>
  <si>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</si>
  <si>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</si>
  <si>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</si>
  <si>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</si>
  <si>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</si>
  <si>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</si>
  <si>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</si>
  <si>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</si>
  <si>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</si>
  <si>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</si>
  <si>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</si>
  <si>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</si>
  <si>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</si>
  <si>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</si>
  <si>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</si>
  <si>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</si>
  <si>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</si>
  <si>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</si>
  <si>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</si>
  <si>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</si>
  <si>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</si>
  <si>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</si>
  <si>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</si>
  <si>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</si>
  <si>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</si>
  <si>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</si>
  <si>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</si>
  <si>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</si>
  <si>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</si>
  <si>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</si>
  <si>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</si>
  <si>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</si>
  <si>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</si>
  <si>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</si>
  <si>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</si>
  <si>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</si>
  <si>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</si>
  <si>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</si>
  <si>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</si>
  <si>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</si>
  <si>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</si>
  <si>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</si>
  <si>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</si>
  <si>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</si>
  <si>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</si>
  <si>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</si>
  <si>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</si>
  <si>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</si>
  <si>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</si>
  <si>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</si>
  <si>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</si>
  <si>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</si>
  <si>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</si>
  <si>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</si>
  <si>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</si>
  <si>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</si>
  <si>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</si>
  <si>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</si>
  <si>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</si>
  <si>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</si>
  <si>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</si>
  <si>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</si>
  <si>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</si>
  <si>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</si>
  <si>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</si>
  <si>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</si>
  <si>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</si>
  <si>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</si>
  <si>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</si>
  <si>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</si>
  <si>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</si>
  <si>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</si>
  <si>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</si>
  <si>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</si>
  <si>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</si>
  <si>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</si>
  <si>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</si>
  <si>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</si>
  <si>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</si>
  <si>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</si>
  <si>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</si>
  <si>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</si>
  <si>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</si>
  <si>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</si>
  <si>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</si>
  <si>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</si>
  <si>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</si>
  <si>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</si>
  <si>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</si>
  <si>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</si>
  <si>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</si>
  <si>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</si>
  <si>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</si>
  <si>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</si>
  <si>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</si>
  <si>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</si>
  <si>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</si>
  <si>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</si>
  <si>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</si>
  <si>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</si>
  <si>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</si>
  <si>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</si>
  <si>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</si>
  <si>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</si>
  <si>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</si>
  <si>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</si>
  <si>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</si>
  <si>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</si>
  <si>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</si>
  <si>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</si>
  <si>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</si>
  <si>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</si>
  <si>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</si>
  <si>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</si>
  <si>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</si>
  <si>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</si>
  <si>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</si>
  <si>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</si>
  <si>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</si>
  <si>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</si>
  <si>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</si>
  <si>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</si>
  <si>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</si>
  <si>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</si>
  <si>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</si>
  <si>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</si>
  <si>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</si>
  <si>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</si>
  <si>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</si>
  <si>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</si>
  <si>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</si>
  <si>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</si>
  <si>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</si>
  <si>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</si>
  <si>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</si>
  <si>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</si>
  <si>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</si>
  <si>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</si>
  <si>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</si>
  <si>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</si>
  <si>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</si>
  <si>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</si>
  <si>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</si>
  <si>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</si>
  <si>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</si>
  <si>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</si>
  <si>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</si>
  <si>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</si>
  <si>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</si>
  <si>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</si>
  <si>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</si>
  <si>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</si>
  <si>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</si>
  <si>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</si>
  <si>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</si>
  <si>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</si>
  <si>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</si>
  <si>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</si>
  <si>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</si>
  <si>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</si>
  <si>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</si>
  <si>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</si>
  <si>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</si>
  <si>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</si>
  <si>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</si>
  <si>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</si>
  <si>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</si>
  <si>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</si>
  <si>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</si>
  <si>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</si>
  <si>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</si>
  <si>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</si>
  <si>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</si>
  <si>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</si>
  <si>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</si>
  <si>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</si>
  <si>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</si>
  <si>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</si>
  <si>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</si>
  <si>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</si>
  <si>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</si>
  <si>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</si>
  <si>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</si>
  <si>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</si>
  <si>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</si>
  <si>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</si>
  <si>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</si>
  <si>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</si>
  <si>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</si>
  <si>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</si>
  <si>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</si>
  <si>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</si>
  <si>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</si>
  <si>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</si>
  <si>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</si>
  <si>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</si>
  <si>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</si>
  <si>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</si>
  <si>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</si>
  <si>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</si>
  <si>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</si>
  <si>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</si>
  <si>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</si>
  <si>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</si>
  <si>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</si>
  <si>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</si>
  <si>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</si>
  <si>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</si>
  <si>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</si>
  <si>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</si>
  <si>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</si>
  <si>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</si>
  <si>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</si>
  <si>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</si>
  <si>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</si>
  <si>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</si>
  <si>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</si>
  <si>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</si>
  <si>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</si>
  <si>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</si>
  <si>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</si>
  <si>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</si>
  <si>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</si>
  <si>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</si>
  <si>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</si>
  <si>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</si>
  <si>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</si>
  <si>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</si>
  <si>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</si>
  <si>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</si>
  <si>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</si>
  <si>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</si>
  <si>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</si>
  <si>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</si>
  <si>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</si>
  <si>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</si>
  <si>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</si>
  <si>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</si>
  <si>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</si>
  <si>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</si>
  <si>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</si>
  <si>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</si>
  <si>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</si>
  <si>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</si>
  <si>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</si>
  <si>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</si>
  <si>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</si>
  <si>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</si>
  <si>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</si>
  <si>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</si>
  <si>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</si>
  <si>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</si>
  <si>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</si>
  <si>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</si>
  <si>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</si>
  <si>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</si>
  <si>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</si>
  <si>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</si>
  <si>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</si>
  <si>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</si>
  <si>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</si>
  <si>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</si>
  <si>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</si>
  <si>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</si>
  <si>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</si>
  <si>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</si>
  <si>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</si>
  <si>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</si>
  <si>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</si>
  <si>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</si>
  <si>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</si>
  <si>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</si>
  <si>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</si>
  <si>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</si>
  <si>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</si>
  <si>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</si>
  <si>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</si>
  <si>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</si>
  <si>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</si>
  <si>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</si>
  <si>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</si>
  <si>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</si>
  <si>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</si>
  <si>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</si>
  <si>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</si>
  <si>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</si>
  <si>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</si>
  <si>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</si>
  <si>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</si>
  <si>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</si>
  <si>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</si>
  <si>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</si>
  <si>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</si>
  <si>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</si>
  <si>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</si>
  <si>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</si>
  <si>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</si>
  <si>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</si>
  <si>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</si>
  <si>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</si>
  <si>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</si>
  <si>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</si>
  <si>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</si>
  <si>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</si>
  <si>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</si>
  <si>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</si>
  <si>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</si>
  <si>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</si>
  <si>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</si>
  <si>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</si>
  <si>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</si>
  <si>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</si>
  <si>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</si>
  <si>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</si>
  <si>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</si>
  <si>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</si>
  <si>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</si>
  <si>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</si>
  <si>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</si>
  <si>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</si>
  <si>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</si>
  <si>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</si>
  <si>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</si>
  <si>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</si>
  <si>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</si>
  <si>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</si>
  <si>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</si>
  <si>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</si>
  <si>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</si>
  <si>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</si>
  <si>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</si>
  <si>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</si>
  <si>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</si>
  <si>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</si>
  <si>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</si>
  <si>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</si>
  <si>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</si>
  <si>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</si>
  <si>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</si>
  <si>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</si>
  <si>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</si>
  <si>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</si>
  <si>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</si>
  <si>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</si>
  <si>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</si>
  <si>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</si>
  <si>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</si>
  <si>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</si>
  <si>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</si>
  <si>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</si>
  <si>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</si>
  <si>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</si>
  <si>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</si>
  <si>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</si>
  <si>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</si>
  <si>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</si>
  <si>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</si>
  <si>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</si>
  <si>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</si>
  <si>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</si>
  <si>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</si>
  <si>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</si>
  <si>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</si>
  <si>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</si>
  <si>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</si>
  <si>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</si>
  <si>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</si>
  <si>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</si>
  <si>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</si>
  <si>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</si>
  <si>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</si>
  <si>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</si>
  <si>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</si>
  <si>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</si>
  <si>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</si>
  <si>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</si>
  <si>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</si>
  <si>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</si>
  <si>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</si>
  <si>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</si>
  <si>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</si>
  <si>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</si>
  <si>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</si>
  <si>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</si>
  <si>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</si>
  <si>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</si>
  <si>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</si>
  <si>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</si>
  <si>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</si>
  <si>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</si>
  <si>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</si>
  <si>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</si>
  <si>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</si>
  <si>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</si>
  <si>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</si>
  <si>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</si>
  <si>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</si>
  <si>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</si>
  <si>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</si>
  <si>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</si>
  <si>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</si>
  <si>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</si>
  <si>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</si>
  <si>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</si>
  <si>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</si>
  <si>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</si>
  <si>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</si>
  <si>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</si>
  <si>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</si>
  <si>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</si>
  <si>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</si>
  <si>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</si>
  <si>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</si>
  <si>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</si>
  <si>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</si>
  <si>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</si>
  <si>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</si>
  <si>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</si>
  <si>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</si>
  <si>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</si>
  <si>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</si>
  <si>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</si>
  <si>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</si>
  <si>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</si>
  <si>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</si>
  <si>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</si>
  <si>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</si>
  <si>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</si>
  <si>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</si>
  <si>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</si>
  <si>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</si>
  <si>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</si>
  <si>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</si>
  <si>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</si>
  <si>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</si>
  <si>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</si>
  <si>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</si>
  <si>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</si>
  <si>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</si>
  <si>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</si>
  <si>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</si>
  <si>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</si>
  <si>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</si>
  <si>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</si>
  <si>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</si>
  <si>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</si>
  <si>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</si>
  <si>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</si>
  <si>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</si>
  <si>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</si>
  <si>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</si>
  <si>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</si>
  <si>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</si>
  <si>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</si>
  <si>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</si>
  <si>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</si>
  <si>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</si>
  <si>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</si>
  <si>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</si>
  <si>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</si>
  <si>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</si>
  <si>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</si>
  <si>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</si>
  <si>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</si>
  <si>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</si>
  <si>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</si>
  <si>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</si>
  <si>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</si>
  <si>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</si>
  <si>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</si>
  <si>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</si>
  <si>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</si>
  <si>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</si>
  <si>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</si>
  <si>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</si>
  <si>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</si>
  <si>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</si>
  <si>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</si>
  <si>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</si>
  <si>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</si>
  <si>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</si>
  <si>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</si>
  <si>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</si>
  <si>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</si>
  <si>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</si>
  <si>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</si>
  <si>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</si>
  <si>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</si>
  <si>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</si>
  <si>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</si>
  <si>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</si>
  <si>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</si>
  <si>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</si>
  <si>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</si>
  <si>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</si>
  <si>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</si>
  <si>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</si>
  <si>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</si>
  <si>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</si>
  <si>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</si>
  <si>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</si>
  <si>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</si>
  <si>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</si>
  <si>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</si>
  <si>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</si>
  <si>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</si>
  <si>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</si>
  <si>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</si>
  <si>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</si>
  <si>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</si>
  <si>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</si>
  <si>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</si>
  <si>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</si>
  <si>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</si>
  <si>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</si>
  <si>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</si>
  <si>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</si>
  <si>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</si>
  <si>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</si>
  <si>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</si>
  <si>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</si>
  <si>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</si>
  <si>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</si>
  <si>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</si>
  <si>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</si>
  <si>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</si>
  <si>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</si>
  <si>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</si>
  <si>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</si>
  <si>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</si>
  <si>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</si>
  <si>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</si>
  <si>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</si>
  <si>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</si>
  <si>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</si>
  <si>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</si>
  <si>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</si>
  <si>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</si>
  <si>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</si>
  <si>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</si>
  <si>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</si>
  <si>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</si>
  <si>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</si>
  <si>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</si>
  <si>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</si>
  <si>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</si>
  <si>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</si>
  <si>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</si>
  <si>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</si>
  <si>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</si>
  <si>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</si>
  <si>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</si>
  <si>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</si>
  <si>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</si>
  <si>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</si>
  <si>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</si>
  <si>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</si>
  <si>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</si>
  <si>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</si>
  <si>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</si>
  <si>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</si>
  <si>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</si>
  <si>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</si>
  <si>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</si>
  <si>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</si>
  <si>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</si>
  <si>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</si>
  <si>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</si>
  <si>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</si>
  <si>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</si>
  <si>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</si>
  <si>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</si>
  <si>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</si>
  <si>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</si>
  <si>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</si>
  <si>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</si>
  <si>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</si>
  <si>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</si>
  <si>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</si>
  <si>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</si>
  <si>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</si>
  <si>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</si>
  <si>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</si>
  <si>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</si>
  <si>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</si>
  <si>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</si>
  <si>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</si>
  <si>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</si>
  <si>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</si>
  <si>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</si>
  <si>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</si>
  <si>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</si>
  <si>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</si>
  <si>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</si>
  <si>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</si>
  <si>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</si>
  <si>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</si>
  <si>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</si>
  <si>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</si>
  <si>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</si>
  <si>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</si>
  <si>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</si>
  <si>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</si>
  <si>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</si>
  <si>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</si>
  <si>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</si>
  <si>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</si>
  <si>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</si>
  <si>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</si>
  <si>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</si>
  <si>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</si>
  <si>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</si>
  <si>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</si>
  <si>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</si>
  <si>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</si>
  <si>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</si>
  <si>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</si>
  <si>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</si>
  <si>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</si>
  <si>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</si>
  <si>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</si>
  <si>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</si>
  <si>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</si>
  <si>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</si>
  <si>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</si>
  <si>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</si>
  <si>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</si>
  <si>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</si>
  <si>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</si>
  <si>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</si>
  <si>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</si>
  <si>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</si>
  <si>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</si>
  <si>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</si>
  <si>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</si>
  <si>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</si>
  <si>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</si>
  <si>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</si>
  <si>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</si>
  <si>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</si>
  <si>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</si>
  <si>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</si>
  <si>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</si>
  <si>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</si>
  <si>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</si>
  <si>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</si>
  <si>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</si>
  <si>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</si>
  <si>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</si>
  <si>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</si>
  <si>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</si>
  <si>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</si>
  <si>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</si>
  <si>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</si>
  <si>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</si>
  <si>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</si>
  <si>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</si>
  <si>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</si>
  <si>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</si>
  <si>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</si>
  <si>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</si>
  <si>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</si>
  <si>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</si>
  <si>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</si>
  <si>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</si>
  <si>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</si>
  <si>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</si>
  <si>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</si>
  <si>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</si>
  <si>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</si>
  <si>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</si>
  <si>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</si>
  <si>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</si>
  <si>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</si>
  <si>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</si>
  <si>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</si>
  <si>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</si>
  <si>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</si>
  <si>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</si>
  <si>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</si>
  <si>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</si>
  <si>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</si>
  <si>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</si>
  <si>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</si>
  <si>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</si>
  <si>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</si>
  <si>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</si>
  <si>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</si>
  <si>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</si>
  <si>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</si>
  <si>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</si>
  <si>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</si>
  <si>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</si>
  <si>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</si>
  <si>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</si>
  <si>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</si>
  <si>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</si>
  <si>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</si>
  <si>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</si>
  <si>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</si>
  <si>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</si>
  <si>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</si>
  <si>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</si>
  <si>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</si>
  <si>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</si>
  <si>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</si>
  <si>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</si>
  <si>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</si>
  <si>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</si>
  <si>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</si>
  <si>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</si>
  <si>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</si>
  <si>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</si>
  <si>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</si>
  <si>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</si>
  <si>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</si>
  <si>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</si>
  <si>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</si>
  <si>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</si>
  <si>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</si>
  <si>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</si>
  <si>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</si>
  <si>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</si>
  <si>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</si>
  <si>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</si>
  <si>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</si>
  <si>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</si>
  <si>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</si>
  <si>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</si>
  <si>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</si>
  <si>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</si>
  <si>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</si>
  <si>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</si>
  <si>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</si>
  <si>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</si>
  <si>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</si>
  <si>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</si>
  <si>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</si>
  <si>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</si>
  <si>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</si>
  <si>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</si>
  <si>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</si>
  <si>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</si>
  <si>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</si>
  <si>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</si>
  <si>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</si>
  <si>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</si>
  <si>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</si>
  <si>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</si>
  <si>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</si>
  <si>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</si>
  <si>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</si>
  <si>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</si>
  <si>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</si>
  <si>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</si>
  <si>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</si>
  <si>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</si>
  <si>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</si>
  <si>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</si>
  <si>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</si>
  <si>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</si>
  <si>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</si>
  <si>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</si>
  <si>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</si>
  <si>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</si>
  <si>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</si>
  <si>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</si>
  <si>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</si>
  <si>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</si>
  <si>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</si>
  <si>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</si>
  <si>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</si>
  <si>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</si>
  <si>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</si>
  <si>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</si>
  <si>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</si>
  <si>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</si>
  <si>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</si>
  <si>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</si>
  <si>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</si>
  <si>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</si>
  <si>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</si>
  <si>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</si>
  <si>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</si>
  <si>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</si>
  <si>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</si>
  <si>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</si>
  <si>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</si>
  <si>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</si>
  <si>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</si>
  <si>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</si>
  <si>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</si>
  <si>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</si>
  <si>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</si>
  <si>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</si>
  <si>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</si>
  <si>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</si>
  <si>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</si>
  <si>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</si>
  <si>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</si>
  <si>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</si>
  <si>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</si>
  <si>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</si>
  <si>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</si>
  <si>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</si>
  <si>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</si>
  <si>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</si>
  <si>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</si>
  <si>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</si>
  <si>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</si>
  <si>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</si>
  <si>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</si>
  <si>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</si>
  <si>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</si>
  <si>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</si>
  <si>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</si>
  <si>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</si>
  <si>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</si>
  <si>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</si>
  <si>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</si>
  <si>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</si>
  <si>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</si>
  <si>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</si>
  <si>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</si>
  <si>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</si>
  <si>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</si>
  <si>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</si>
  <si>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</si>
  <si>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</si>
  <si>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</si>
  <si>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</si>
  <si>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</si>
  <si>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</si>
  <si>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</si>
  <si>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</si>
  <si>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</si>
  <si>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</si>
  <si>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</si>
  <si>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</si>
  <si>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</si>
  <si>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</si>
  <si>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</si>
  <si>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</si>
  <si>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</si>
  <si>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</si>
  <si>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</si>
  <si>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</si>
  <si>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</si>
  <si>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</si>
  <si>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</si>
  <si>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</si>
  <si>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</si>
  <si>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</si>
  <si>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</si>
  <si>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</si>
  <si>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</si>
  <si>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</si>
  <si>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</si>
  <si>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</si>
  <si>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</si>
  <si>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</si>
  <si>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</si>
  <si>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</si>
  <si>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</si>
  <si>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</si>
  <si>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</si>
  <si>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</si>
  <si>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</si>
  <si>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</si>
  <si>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</si>
  <si>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</si>
  <si>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</si>
  <si>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</si>
  <si>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</si>
  <si>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</si>
  <si>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</si>
  <si>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</si>
  <si>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</si>
  <si>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</si>
  <si>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</si>
  <si>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</si>
  <si>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</si>
  <si>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</si>
  <si>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</si>
  <si>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</si>
  <si>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</si>
  <si>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</si>
  <si>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</si>
  <si>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</si>
  <si>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</si>
  <si>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</si>
  <si>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</si>
  <si>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</si>
  <si>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</si>
  <si>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</si>
  <si>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</si>
  <si>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</si>
  <si>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</si>
  <si>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</si>
  <si>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</si>
  <si>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</si>
  <si>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</si>
  <si>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</si>
  <si>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</si>
  <si>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</si>
  <si>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</si>
  <si>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</si>
  <si>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</si>
  <si>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</si>
  <si>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</si>
  <si>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</si>
  <si>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</si>
  <si>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</si>
  <si>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</si>
  <si>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</si>
  <si>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</si>
  <si>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</si>
  <si>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</si>
  <si>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</si>
  <si>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</si>
  <si>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</si>
  <si>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</si>
  <si>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</si>
  <si>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</si>
  <si>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</si>
  <si>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</si>
  <si>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</si>
  <si>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</si>
  <si>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</si>
  <si>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</si>
  <si>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</si>
  <si>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</si>
  <si>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</si>
  <si>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</si>
  <si>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</si>
  <si>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</si>
  <si>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</si>
  <si>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</si>
  <si>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</si>
  <si>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</si>
  <si>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</si>
  <si>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</si>
  <si>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</si>
  <si>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</si>
  <si>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</si>
  <si>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</si>
  <si>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</si>
  <si>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</si>
  <si>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</si>
  <si>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</si>
  <si>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</si>
  <si>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</si>
  <si>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</si>
  <si>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</si>
  <si>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</si>
  <si>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</si>
  <si>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</si>
  <si>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</si>
  <si>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</si>
  <si>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</si>
  <si>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</si>
  <si>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</si>
  <si>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</si>
  <si>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</si>
  <si>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</si>
  <si>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</si>
  <si>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</si>
  <si>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</si>
  <si>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</si>
  <si>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</si>
  <si>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</si>
  <si>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</si>
  <si>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</si>
  <si>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</si>
  <si>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</si>
  <si>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</si>
  <si>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</si>
  <si>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</si>
  <si>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</si>
  <si>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</si>
  <si>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</si>
  <si>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</si>
  <si>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</si>
  <si>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</si>
  <si>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</si>
  <si>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</si>
  <si>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</si>
  <si>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</si>
  <si>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</si>
  <si>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</si>
  <si>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</si>
  <si>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</si>
  <si>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</si>
  <si>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</si>
  <si>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</si>
  <si>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</si>
  <si>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</si>
  <si>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</si>
  <si>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</si>
  <si>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</si>
  <si>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</si>
  <si>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</si>
  <si>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</si>
  <si>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</si>
  <si>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</si>
  <si>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</si>
  <si>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</si>
  <si>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</si>
  <si>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</si>
  <si>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</si>
  <si>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</si>
  <si>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</si>
  <si>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</si>
  <si>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</si>
  <si>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</si>
  <si>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</si>
  <si>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</si>
  <si>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</si>
  <si>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</si>
  <si>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</si>
  <si>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</si>
  <si>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</si>
  <si>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</si>
  <si>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</si>
  <si>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</si>
  <si>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</si>
  <si>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</si>
  <si>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</si>
  <si>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</si>
  <si>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</si>
  <si>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</si>
  <si>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</si>
  <si>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</si>
  <si>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</si>
  <si>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</si>
  <si>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</si>
  <si>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</si>
  <si>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</si>
  <si>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</si>
  <si>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</si>
  <si>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</si>
  <si>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</si>
  <si>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</si>
  <si>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</si>
  <si>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</si>
  <si>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</si>
  <si>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</si>
  <si>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</si>
  <si>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</si>
  <si>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</si>
  <si>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</si>
  <si>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</si>
  <si>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</si>
  <si>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</si>
  <si>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</si>
  <si>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</si>
  <si>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</si>
  <si>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</si>
  <si>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</si>
  <si>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</si>
  <si>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</si>
  <si>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</si>
  <si>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</si>
  <si>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</si>
  <si>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</si>
  <si>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</si>
  <si>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</si>
  <si>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</si>
  <si>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</si>
  <si>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</si>
  <si>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</si>
  <si>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</si>
  <si>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</si>
  <si>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</si>
  <si>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</si>
  <si>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</si>
  <si>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</si>
  <si>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</si>
  <si>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</si>
  <si>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</si>
  <si>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</si>
  <si>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</si>
  <si>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</si>
  <si>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</si>
  <si>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</si>
  <si>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</si>
  <si>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</si>
  <si>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</si>
  <si>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</si>
  <si>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</si>
  <si>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</si>
  <si>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</si>
  <si>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</si>
  <si>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</si>
  <si>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</si>
  <si>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</si>
  <si>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</si>
  <si>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</si>
  <si>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</si>
  <si>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</si>
  <si>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</si>
  <si>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</si>
  <si>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</si>
  <si>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</si>
  <si>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</si>
  <si>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</si>
  <si>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</si>
  <si>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</si>
  <si>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</si>
  <si>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</si>
  <si>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</si>
  <si>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</si>
  <si>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</si>
  <si>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</si>
  <si>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</si>
  <si>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</si>
  <si>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</si>
  <si>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</si>
  <si>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</si>
  <si>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</si>
  <si>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</si>
  <si>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</si>
  <si>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</si>
  <si>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</si>
  <si>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</si>
  <si>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</si>
  <si>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</si>
  <si>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</si>
  <si>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</si>
  <si>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</si>
  <si>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</si>
  <si>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</si>
  <si>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</si>
  <si>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</si>
  <si>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</si>
  <si>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</si>
  <si>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</si>
  <si>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</si>
  <si>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</si>
  <si>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</si>
  <si>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</si>
  <si>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</si>
  <si>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</si>
  <si>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</si>
  <si>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</si>
  <si>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</si>
  <si>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</si>
  <si>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</si>
  <si>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</si>
  <si>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</si>
  <si>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</si>
  <si>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</si>
  <si>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</si>
  <si>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</si>
  <si>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</si>
  <si>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</si>
  <si>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</si>
  <si>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</si>
  <si>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</si>
  <si>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</si>
  <si>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</si>
  <si>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</si>
  <si>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</si>
  <si>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</si>
  <si>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</si>
  <si>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</si>
  <si>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</si>
  <si>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</si>
  <si>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</si>
  <si>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</si>
  <si>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</si>
  <si>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</si>
  <si>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</si>
  <si>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</si>
  <si>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</si>
  <si>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</si>
  <si>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</si>
  <si>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</si>
  <si>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</si>
  <si>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</si>
  <si>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</si>
  <si>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</si>
  <si>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</si>
  <si>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</si>
  <si>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</si>
  <si>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</si>
  <si>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</si>
  <si>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</si>
  <si>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</si>
  <si>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</si>
  <si>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</si>
  <si>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</si>
  <si>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</si>
  <si>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</si>
  <si>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</si>
  <si>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</si>
  <si>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</si>
  <si>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</si>
  <si>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</si>
  <si>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</si>
  <si>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</si>
  <si>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</si>
  <si>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</si>
  <si>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</si>
  <si>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</si>
  <si>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</si>
  <si>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</si>
  <si>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</si>
  <si>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</si>
  <si>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</si>
  <si>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</si>
  <si>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</si>
  <si>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</si>
  <si>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</si>
  <si>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</si>
  <si>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</si>
  <si>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</si>
  <si>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</si>
  <si>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</si>
  <si>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</si>
  <si>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</si>
  <si>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</si>
  <si>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</si>
  <si>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</si>
  <si>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</si>
  <si>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</si>
  <si>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</si>
  <si>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</si>
  <si>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</si>
  <si>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</si>
  <si>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</si>
  <si>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</si>
  <si>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</si>
  <si>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</si>
  <si>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</si>
  <si>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</si>
  <si>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</si>
  <si>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</si>
  <si>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</si>
  <si>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</si>
  <si>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</si>
  <si>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</si>
  <si>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</si>
  <si>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</si>
  <si>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</si>
  <si>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</si>
  <si>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</si>
  <si>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</si>
  <si>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</si>
  <si>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</si>
  <si>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</si>
  <si>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</si>
  <si>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</si>
  <si>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</si>
  <si>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</si>
  <si>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</si>
  <si>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</si>
  <si>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</si>
  <si>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</si>
  <si>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</si>
  <si>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</si>
  <si>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</si>
  <si>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</si>
  <si>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</si>
  <si>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</si>
  <si>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</si>
  <si>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</si>
  <si>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</si>
  <si>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</si>
  <si>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</si>
  <si>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</si>
  <si>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</si>
  <si>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</si>
  <si>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</si>
  <si>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</si>
  <si>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</si>
  <si>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</si>
  <si>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</si>
  <si>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</si>
  <si>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</si>
  <si>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</si>
  <si>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</si>
  <si>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</si>
  <si>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</si>
  <si>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</si>
  <si>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</si>
  <si>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</si>
  <si>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</si>
  <si>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</si>
  <si>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</si>
  <si>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</si>
  <si>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</si>
  <si>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</si>
  <si>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</si>
  <si>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</si>
  <si>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</si>
  <si>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</si>
  <si>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</si>
  <si>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</si>
  <si>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</si>
  <si>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</si>
  <si>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</si>
  <si>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</si>
  <si>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</si>
  <si>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</si>
  <si>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</si>
  <si>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</si>
  <si>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</si>
  <si>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</si>
  <si>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</si>
  <si>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</si>
  <si>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</si>
  <si>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</si>
  <si>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</si>
  <si>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</si>
  <si>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</si>
  <si>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</si>
  <si>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</si>
  <si>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</si>
  <si>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</si>
  <si>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</si>
  <si>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</si>
  <si>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</si>
  <si>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</si>
  <si>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</si>
  <si>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</si>
  <si>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</si>
  <si>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</si>
  <si>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</si>
  <si>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</si>
  <si>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</si>
  <si>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</si>
  <si>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</si>
  <si>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</si>
  <si>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</si>
  <si>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</si>
  <si>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</si>
  <si>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</si>
  <si>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</si>
  <si>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</si>
  <si>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</si>
  <si>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</si>
  <si>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</si>
  <si>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</si>
  <si>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</si>
  <si>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</si>
  <si>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</si>
  <si>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</si>
  <si>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</si>
  <si>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</si>
  <si>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</si>
  <si>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</si>
  <si>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</si>
  <si>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</si>
  <si>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</si>
  <si>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</si>
  <si>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</si>
  <si>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</si>
  <si>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</si>
  <si>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</si>
  <si>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</si>
  <si>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</si>
  <si>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</si>
  <si>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</si>
  <si>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</si>
  <si>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</si>
  <si>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</si>
  <si>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</si>
  <si>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</si>
  <si>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</si>
  <si>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</si>
  <si>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</si>
  <si>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</si>
  <si>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</si>
  <si>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</si>
  <si>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</si>
  <si>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</si>
  <si>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</si>
  <si>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</si>
  <si>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</si>
  <si>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</si>
  <si>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</si>
  <si>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</si>
  <si>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</si>
  <si>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</si>
  <si>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</si>
  <si>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</si>
  <si>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</si>
  <si>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</si>
  <si>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</si>
  <si>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</si>
  <si>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</si>
  <si>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</si>
  <si>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</si>
  <si>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</si>
  <si>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</si>
  <si>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</si>
  <si>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</si>
  <si>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</si>
  <si>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</si>
  <si>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</si>
  <si>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</si>
  <si>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</si>
  <si>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</si>
  <si>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</si>
  <si>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</si>
  <si>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</si>
  <si>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</si>
  <si>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</si>
  <si>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</si>
  <si>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</si>
  <si>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</si>
  <si>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</si>
  <si>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</si>
  <si>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</si>
  <si>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</si>
  <si>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</si>
  <si>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</si>
  <si>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</si>
  <si>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</si>
  <si>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</si>
  <si>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</si>
  <si>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</si>
  <si>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</si>
  <si>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</si>
  <si>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</si>
  <si>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</si>
  <si>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</si>
  <si>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</si>
  <si>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</si>
  <si>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</si>
  <si>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</si>
  <si>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</si>
  <si>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</si>
  <si>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</si>
  <si>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</si>
  <si>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</si>
  <si>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</si>
  <si>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</si>
  <si>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</si>
  <si>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</si>
  <si>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</si>
  <si>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</si>
  <si>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</si>
  <si>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</si>
  <si>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</si>
  <si>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</si>
  <si>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</si>
  <si>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</si>
  <si>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</si>
  <si>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</si>
  <si>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</si>
  <si>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</si>
  <si>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</si>
  <si>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</si>
  <si>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</si>
  <si>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</si>
  <si>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</si>
  <si>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</si>
  <si>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</si>
  <si>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</si>
  <si>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</si>
  <si>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</si>
  <si>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</si>
  <si>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</si>
  <si>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</si>
  <si>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</si>
  <si>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</si>
  <si>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</si>
  <si>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</si>
  <si>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</si>
  <si>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</si>
  <si>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</si>
  <si>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</si>
  <si>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</si>
  <si>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</si>
  <si>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</si>
  <si>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</si>
  <si>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</si>
  <si>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</si>
  <si>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</si>
  <si>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</si>
  <si>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</si>
  <si>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</si>
  <si>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</si>
  <si>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</si>
  <si>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</si>
  <si>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</si>
  <si>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</si>
  <si>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</si>
  <si>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</si>
  <si>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</si>
  <si>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</si>
  <si>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</si>
  <si>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</si>
  <si>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</si>
  <si>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</si>
  <si>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</si>
  <si>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</si>
  <si>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</si>
  <si>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</si>
  <si>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</si>
  <si>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</si>
  <si>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</si>
  <si>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</si>
  <si>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</si>
  <si>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</si>
  <si>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</si>
  <si>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</si>
  <si>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</si>
  <si>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</si>
  <si>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</si>
  <si>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</si>
  <si>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</si>
  <si>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</si>
  <si>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</si>
  <si>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</si>
  <si>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</si>
  <si>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</si>
  <si>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</si>
  <si>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</si>
  <si>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</si>
  <si>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</si>
  <si>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</si>
  <si>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</si>
  <si>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</si>
  <si>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</si>
  <si>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</si>
  <si>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</si>
  <si>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</si>
  <si>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</si>
  <si>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</si>
  <si>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</si>
  <si>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</si>
  <si>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</si>
  <si>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</si>
  <si>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</si>
  <si>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</si>
  <si>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</si>
  <si>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</si>
  <si>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</si>
  <si>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</si>
  <si>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</si>
  <si>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</si>
  <si>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</si>
  <si>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</si>
  <si>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</si>
  <si>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</si>
  <si>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</si>
  <si>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</si>
  <si>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</si>
  <si>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</si>
  <si>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</si>
  <si>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</si>
  <si>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</si>
  <si>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</si>
  <si>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</si>
  <si>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</si>
  <si>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</si>
  <si>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</si>
  <si>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</si>
  <si>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</si>
  <si>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</si>
  <si>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</si>
  <si>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</si>
  <si>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</si>
  <si>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</si>
  <si>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</si>
  <si>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</si>
  <si>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</si>
  <si>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</si>
  <si>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</si>
  <si>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</si>
  <si>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</si>
  <si>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</si>
  <si>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</si>
  <si>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</si>
  <si>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</si>
  <si>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</si>
  <si>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</si>
  <si>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</si>
  <si>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</si>
  <si>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</si>
  <si>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</si>
  <si>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</si>
  <si>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</si>
  <si>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</si>
  <si>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</si>
  <si>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</si>
  <si>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</si>
  <si>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</si>
  <si>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</si>
  <si>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</si>
  <si>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</si>
  <si>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</si>
  <si>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</si>
  <si>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</si>
  <si>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</si>
  <si>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</si>
  <si>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</si>
  <si>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</si>
  <si>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</si>
  <si>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</si>
  <si>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</si>
  <si>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</si>
  <si>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</si>
  <si>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</si>
  <si>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</si>
  <si>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</si>
  <si>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</si>
  <si>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</si>
  <si>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</si>
  <si>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</si>
  <si>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</si>
  <si>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</si>
  <si>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</si>
  <si>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</si>
  <si>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</si>
  <si>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</si>
  <si>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</si>
  <si>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</si>
  <si>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</si>
  <si>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</si>
  <si>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</si>
  <si>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</si>
  <si>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</si>
  <si>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</si>
  <si>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</si>
  <si>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</si>
  <si>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</si>
  <si>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</si>
  <si>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</si>
  <si>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</si>
  <si>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</si>
  <si>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</si>
  <si>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</si>
  <si>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</si>
  <si>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</si>
  <si>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</si>
  <si>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</si>
  <si>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</si>
  <si>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</si>
  <si>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</si>
  <si>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</si>
  <si>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</si>
  <si>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</si>
  <si>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</si>
  <si>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</si>
  <si>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</si>
  <si>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</si>
  <si>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</si>
  <si>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</si>
  <si>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</si>
  <si>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</si>
  <si>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</si>
  <si>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</si>
  <si>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</si>
  <si>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</si>
  <si>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</si>
  <si>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</si>
  <si>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</si>
  <si>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</si>
  <si>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</si>
  <si>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</si>
  <si>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</si>
  <si>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</si>
  <si>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</si>
  <si>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</si>
  <si>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</si>
  <si>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</si>
  <si>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</si>
  <si>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</si>
  <si>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</si>
  <si>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</si>
  <si>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</si>
  <si>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</si>
  <si>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</si>
  <si>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</si>
  <si>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</si>
  <si>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</si>
  <si>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</si>
  <si>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</si>
  <si>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</si>
  <si>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</si>
  <si>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</si>
  <si>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</si>
  <si>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</si>
  <si>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</si>
  <si>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</si>
  <si>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</si>
  <si>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</si>
  <si>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</si>
  <si>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</si>
  <si>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</si>
  <si>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</si>
  <si>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</si>
  <si>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</si>
  <si>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</si>
  <si>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</si>
  <si>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</si>
  <si>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</si>
  <si>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</si>
  <si>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</si>
  <si>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</si>
  <si>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</si>
  <si>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</si>
  <si>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</si>
  <si>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</si>
  <si>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</si>
  <si>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</si>
  <si>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</si>
  <si>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</si>
  <si>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</si>
  <si>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</si>
  <si>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</si>
  <si>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</si>
  <si>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</si>
  <si>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</si>
  <si>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</si>
  <si>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</si>
  <si>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</si>
  <si>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</si>
  <si>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</si>
  <si>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</si>
  <si>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</si>
  <si>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</si>
  <si>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</si>
  <si>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</si>
  <si>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</si>
  <si>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</si>
  <si>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</si>
  <si>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</si>
  <si>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</si>
  <si>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</si>
  <si>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</si>
  <si>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</si>
  <si>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</si>
  <si>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</si>
  <si>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</si>
  <si>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</si>
  <si>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</si>
  <si>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</si>
  <si>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</si>
  <si>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</si>
  <si>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</si>
  <si>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</si>
  <si>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</si>
  <si>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</si>
  <si>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</si>
  <si>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</si>
  <si>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</si>
  <si>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</si>
  <si>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</si>
  <si>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</si>
  <si>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</si>
  <si>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</si>
  <si>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</si>
  <si>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</si>
  <si>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</si>
  <si>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</si>
  <si>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</si>
  <si>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</si>
  <si>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</si>
  <si>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</si>
  <si>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</si>
  <si>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</si>
  <si>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</si>
  <si>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</si>
  <si>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</si>
  <si>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</si>
  <si>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</si>
  <si>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</si>
  <si>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</si>
  <si>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</si>
  <si>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</si>
  <si>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</si>
  <si>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</si>
  <si>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</si>
  <si>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</si>
  <si>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</si>
  <si>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</si>
  <si>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</si>
  <si>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</si>
  <si>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</si>
  <si>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</si>
  <si>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</si>
  <si>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</si>
  <si>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</si>
  <si>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</si>
  <si>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</si>
  <si>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</si>
  <si>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</si>
  <si>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</si>
  <si>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</si>
  <si>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</si>
  <si>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</si>
  <si>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</si>
  <si>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</si>
  <si>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</si>
  <si>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</si>
  <si>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</si>
  <si>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</si>
  <si>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</si>
  <si>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</si>
  <si>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</si>
  <si>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</si>
  <si>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</si>
  <si>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</si>
  <si>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</si>
  <si>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</si>
  <si>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</si>
  <si>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</si>
  <si>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</si>
  <si>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</si>
  <si>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</si>
  <si>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</si>
  <si>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</si>
  <si>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</si>
  <si>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</si>
  <si>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</si>
  <si>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</si>
  <si>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</si>
  <si>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</si>
  <si>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</si>
  <si>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</si>
  <si>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</si>
  <si>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</si>
  <si>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</si>
  <si>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</si>
  <si>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</si>
  <si>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</si>
  <si>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</si>
  <si>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</si>
  <si>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</si>
  <si>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</si>
  <si>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</si>
  <si>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</si>
  <si>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</si>
  <si>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</si>
  <si>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</si>
  <si>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</si>
  <si>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</si>
  <si>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</si>
  <si>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</si>
  <si>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</si>
  <si>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</si>
  <si>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</si>
  <si>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</si>
  <si>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</si>
  <si>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</si>
  <si>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</si>
  <si>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</si>
  <si>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</si>
  <si>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</si>
  <si>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</si>
  <si>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</si>
  <si>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</si>
  <si>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</si>
  <si>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</si>
  <si>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</si>
  <si>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</si>
  <si>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</si>
  <si>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</si>
  <si>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</si>
  <si>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</si>
  <si>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</si>
  <si>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</si>
  <si>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</si>
  <si>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</si>
  <si>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</si>
  <si>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</si>
  <si>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</si>
  <si>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</si>
  <si>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</si>
  <si>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</si>
  <si>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</si>
  <si>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</si>
  <si>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</si>
  <si>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</si>
  <si>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</si>
  <si>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</si>
  <si>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</si>
  <si>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</si>
  <si>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</si>
  <si>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</si>
  <si>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</si>
  <si>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</si>
  <si>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</si>
  <si>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</si>
  <si>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</si>
  <si>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</si>
  <si>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</si>
  <si>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</si>
  <si>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</si>
  <si>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</si>
  <si>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</si>
  <si>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</si>
  <si>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</si>
  <si>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</si>
  <si>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</si>
  <si>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</si>
  <si>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</si>
  <si>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</si>
  <si>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</si>
  <si>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</si>
  <si>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</si>
  <si>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</si>
  <si>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</si>
  <si>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</si>
  <si>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</si>
  <si>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</si>
  <si>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</si>
  <si>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</si>
  <si>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</si>
  <si>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</si>
  <si>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</si>
  <si>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</si>
  <si>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</si>
  <si>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</si>
  <si>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</si>
  <si>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</si>
  <si>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</si>
  <si>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</si>
  <si>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</si>
  <si>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</si>
  <si>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</si>
  <si>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</si>
  <si>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</si>
  <si>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</si>
  <si>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</si>
  <si>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</si>
  <si>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</si>
  <si>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</si>
  <si>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</si>
  <si>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</si>
  <si>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</si>
  <si>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</si>
  <si>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</si>
  <si>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</si>
  <si>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</si>
  <si>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</si>
  <si>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</si>
  <si>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</si>
  <si>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</si>
  <si>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</si>
  <si>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</si>
  <si>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</si>
  <si>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</si>
  <si>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</si>
  <si>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</si>
  <si>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</si>
  <si>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</si>
  <si>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</si>
  <si>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</si>
  <si>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</si>
  <si>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</si>
  <si>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</si>
  <si>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</si>
  <si>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</si>
  <si>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</si>
  <si>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</si>
  <si>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</si>
  <si>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</si>
  <si>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</si>
  <si>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</si>
  <si>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</si>
  <si>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</si>
  <si>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</si>
  <si>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</si>
  <si>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</si>
  <si>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</si>
  <si>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</si>
  <si>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</si>
  <si>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</si>
  <si>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</si>
  <si>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</si>
  <si>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</si>
  <si>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</si>
  <si>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</si>
  <si>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</si>
  <si>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</si>
  <si>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</si>
  <si>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</si>
  <si>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</si>
  <si>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</si>
  <si>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</si>
  <si>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</si>
  <si>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</si>
  <si>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</si>
  <si>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</si>
  <si>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</si>
  <si>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</si>
  <si>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</si>
  <si>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</si>
  <si>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</si>
  <si>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</si>
  <si>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</si>
  <si>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</si>
  <si>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</si>
  <si>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</si>
  <si>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</si>
  <si>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</si>
  <si>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</si>
  <si>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</si>
  <si>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</si>
  <si>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</si>
  <si>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</si>
  <si>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</si>
  <si>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</si>
  <si>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</si>
  <si>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</si>
  <si>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</si>
  <si>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</si>
  <si>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</si>
  <si>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</si>
  <si>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</si>
  <si>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</si>
  <si>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</si>
  <si>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</si>
  <si>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</si>
  <si>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</si>
  <si>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</si>
  <si>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</si>
  <si>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</si>
  <si>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</si>
  <si>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</si>
  <si>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</si>
  <si>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</si>
  <si>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</si>
  <si>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</si>
  <si>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</si>
  <si>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</si>
  <si>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</si>
  <si>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</si>
  <si>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</si>
  <si>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</si>
  <si>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</si>
  <si>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</si>
  <si>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</si>
  <si>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</si>
  <si>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</si>
  <si>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</si>
  <si>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</si>
  <si>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</si>
  <si>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</si>
  <si>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</si>
  <si>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</si>
  <si>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</si>
  <si>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</si>
  <si>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</si>
  <si>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</si>
  <si>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</si>
  <si>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</si>
  <si>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</si>
  <si>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</si>
  <si>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</si>
  <si>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</si>
  <si>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</si>
  <si>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</si>
  <si>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</si>
  <si>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</si>
  <si>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</si>
  <si>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</si>
  <si>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</si>
  <si>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</si>
  <si>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</si>
  <si>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</si>
  <si>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</si>
  <si>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</si>
  <si>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</si>
  <si>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</si>
  <si>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</si>
  <si>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</si>
  <si>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</si>
  <si>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</si>
  <si>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</si>
  <si>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</si>
  <si>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</si>
  <si>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</si>
  <si>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</si>
  <si>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</si>
  <si>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</si>
  <si>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</si>
  <si>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</si>
  <si>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</si>
  <si>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</si>
  <si>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</si>
  <si>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</si>
  <si>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</si>
  <si>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</si>
  <si>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</si>
  <si>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</si>
  <si>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</si>
  <si>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</si>
  <si>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</si>
  <si>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</si>
  <si>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</si>
  <si>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</si>
  <si>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</si>
  <si>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</si>
  <si>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</si>
  <si>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</si>
  <si>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</si>
  <si>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</si>
  <si>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</si>
  <si>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</si>
  <si>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</si>
  <si>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</si>
  <si>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</si>
  <si>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</si>
  <si>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</si>
  <si>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</si>
  <si>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</si>
  <si>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</si>
  <si>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</si>
  <si>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</si>
  <si>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</si>
  <si>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</si>
  <si>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</si>
  <si>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</si>
  <si>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</si>
  <si>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</si>
  <si>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</si>
  <si>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</si>
  <si>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</si>
  <si>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</si>
  <si>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</si>
  <si>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</si>
  <si>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</si>
  <si>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</si>
  <si>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</si>
  <si>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</si>
  <si>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</si>
  <si>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</si>
  <si>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</si>
  <si>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</si>
  <si>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</si>
  <si>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</si>
  <si>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</si>
  <si>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</si>
  <si>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</si>
  <si>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</si>
  <si>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</si>
  <si>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</si>
  <si>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</si>
  <si>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</si>
  <si>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</si>
  <si>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</si>
  <si>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</si>
  <si>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</si>
  <si>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</si>
  <si>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</si>
  <si>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</si>
  <si>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</si>
  <si>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</si>
  <si>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</si>
  <si>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</si>
  <si>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</si>
  <si>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</si>
  <si>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</si>
  <si>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</si>
  <si>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</si>
  <si>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</si>
  <si>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</si>
  <si>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</si>
  <si>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</si>
  <si>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</si>
  <si>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</si>
  <si>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</si>
  <si>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</si>
  <si>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</si>
  <si>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</si>
  <si>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</si>
  <si>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</si>
  <si>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</si>
  <si>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</si>
  <si>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</si>
  <si>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</si>
  <si>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</si>
  <si>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</si>
  <si>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</si>
  <si>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</si>
  <si>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</si>
  <si>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</si>
  <si>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</si>
  <si>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</si>
  <si>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</si>
  <si>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</si>
  <si>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</si>
  <si>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</si>
  <si>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</si>
  <si>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</si>
  <si>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</si>
  <si>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</si>
  <si>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</si>
  <si>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</si>
  <si>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</si>
  <si>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</si>
  <si>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</si>
  <si>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</si>
  <si>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</si>
  <si>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</si>
  <si>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</si>
  <si>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</si>
  <si>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</si>
  <si>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</si>
  <si>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</si>
  <si>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</si>
  <si>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</si>
  <si>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</si>
  <si>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</si>
  <si>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</si>
  <si>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</si>
  <si>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</si>
  <si>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</si>
  <si>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</si>
  <si>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</si>
  <si>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</si>
  <si>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</si>
  <si>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</si>
  <si>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</si>
  <si>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</si>
  <si>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</si>
  <si>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</si>
  <si>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</si>
  <si>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</si>
  <si>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</si>
  <si>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</si>
  <si>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</si>
  <si>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</si>
  <si>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</si>
  <si>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</si>
  <si>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</si>
  <si>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</si>
  <si>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</si>
  <si>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</si>
  <si>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</si>
  <si>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</si>
  <si>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</si>
  <si>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</si>
  <si>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</si>
  <si>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</si>
  <si>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</si>
  <si>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</si>
  <si>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</si>
  <si>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</si>
  <si>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</si>
  <si>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</si>
  <si>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</si>
  <si>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</si>
  <si>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</si>
  <si>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</si>
  <si>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</si>
  <si>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</si>
  <si>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</si>
  <si>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</si>
  <si>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</si>
  <si>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</si>
  <si>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</si>
  <si>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</si>
  <si>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</si>
  <si>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</si>
  <si>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</si>
  <si>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</si>
  <si>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</si>
  <si>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</si>
  <si>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</si>
  <si>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</si>
  <si>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</si>
  <si>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</si>
  <si>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</si>
  <si>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</si>
  <si>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</si>
  <si>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</si>
  <si>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</si>
  <si>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</si>
  <si>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</si>
  <si>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</si>
  <si>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</si>
  <si>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</si>
  <si>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</si>
  <si>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</si>
  <si>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</si>
  <si>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</si>
  <si>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</si>
  <si>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</si>
  <si>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</si>
  <si>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</si>
  <si>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</si>
  <si>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</si>
  <si>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</si>
  <si>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</si>
  <si>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</si>
  <si>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</si>
  <si>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</si>
  <si>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</si>
  <si>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</si>
  <si>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</si>
  <si>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</si>
  <si>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</si>
  <si>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</si>
  <si>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</si>
  <si>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</si>
  <si>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</si>
  <si>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</si>
  <si>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</si>
  <si>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</si>
  <si>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</si>
  <si>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</si>
  <si>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</si>
  <si>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</si>
  <si>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</si>
  <si>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</si>
  <si>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</si>
  <si>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</si>
  <si>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</si>
  <si>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</si>
  <si>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</si>
  <si>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</si>
  <si>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</si>
  <si>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</si>
  <si>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</si>
  <si>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</si>
  <si>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</si>
  <si>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</si>
  <si>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</si>
  <si>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</si>
  <si>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</si>
  <si>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</si>
  <si>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</si>
  <si>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</si>
  <si>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</si>
  <si>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</si>
  <si>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</si>
  <si>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</si>
  <si>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</si>
  <si>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</si>
  <si>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</si>
  <si>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</si>
  <si>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</si>
  <si>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</si>
  <si>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</si>
  <si>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</si>
  <si>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</si>
  <si>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</si>
  <si>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</si>
  <si>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</si>
  <si>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</si>
  <si>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</si>
  <si>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</si>
  <si>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</si>
  <si>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</si>
  <si>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</si>
  <si>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</si>
  <si>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</si>
  <si>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</si>
  <si>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</si>
  <si>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</si>
  <si>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</si>
  <si>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</si>
  <si>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</si>
  <si>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</si>
  <si>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</si>
  <si>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</si>
  <si>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</si>
  <si>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</si>
  <si>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</si>
  <si>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</si>
  <si>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</si>
  <si>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</si>
  <si>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</si>
  <si>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</si>
  <si>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</si>
  <si>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</si>
  <si>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</si>
  <si>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</si>
  <si>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</si>
  <si>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</si>
  <si>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</si>
  <si>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</si>
  <si>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</si>
  <si>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</si>
  <si>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</si>
  <si>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</si>
  <si>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</si>
  <si>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</si>
  <si>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</si>
  <si>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</si>
  <si>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</si>
  <si>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</si>
  <si>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</si>
  <si>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</si>
  <si>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</si>
  <si>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</si>
  <si>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</si>
  <si>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</si>
  <si>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</si>
  <si>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</si>
  <si>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</si>
  <si>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</si>
  <si>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</si>
  <si>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</si>
  <si>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</si>
  <si>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</si>
  <si>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</si>
  <si>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</si>
  <si>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</si>
  <si>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</si>
  <si>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</si>
  <si>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</si>
  <si>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</si>
  <si>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</si>
  <si>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</si>
  <si>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</si>
  <si>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</si>
  <si>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</si>
  <si>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</si>
  <si>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</si>
  <si>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</si>
  <si>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</si>
  <si>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</si>
  <si>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</si>
  <si>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</si>
  <si>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</si>
  <si>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</si>
  <si>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</si>
  <si>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</si>
  <si>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</si>
  <si>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</si>
  <si>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</si>
  <si>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</si>
  <si>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</si>
  <si>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</si>
  <si>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</si>
  <si>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</si>
  <si>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</si>
  <si>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</si>
  <si>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</si>
  <si>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</si>
  <si>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</si>
  <si>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</si>
  <si>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</si>
  <si>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</si>
  <si>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</si>
  <si>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</si>
  <si>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</si>
  <si>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</si>
  <si>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</si>
  <si>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</si>
  <si>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</si>
  <si>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</si>
  <si>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</si>
  <si>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</si>
  <si>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</si>
  <si>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</si>
  <si>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</si>
  <si>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</si>
  <si>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</si>
  <si>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</si>
  <si>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</si>
  <si>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</si>
  <si>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</si>
  <si>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</si>
  <si>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</si>
  <si>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</si>
  <si>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</si>
  <si>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</si>
  <si>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</si>
  <si>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</si>
  <si>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</si>
  <si>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</si>
  <si>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</si>
  <si>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</si>
  <si>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</si>
  <si>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</si>
  <si>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</si>
  <si>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</si>
  <si>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</si>
  <si>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</si>
  <si>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</si>
  <si>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</si>
  <si>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</si>
  <si>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</si>
  <si>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</si>
  <si>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</si>
  <si>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</si>
  <si>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</si>
  <si>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</si>
  <si>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</si>
  <si>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</si>
  <si>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</si>
  <si>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</si>
  <si>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</si>
  <si>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</si>
  <si>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</si>
  <si>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</si>
  <si>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</si>
  <si>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</si>
  <si>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</si>
  <si>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</si>
  <si>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</si>
  <si>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</si>
  <si>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</si>
  <si>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</si>
  <si>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</si>
  <si>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</si>
  <si>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</si>
  <si>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</si>
  <si>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</si>
  <si>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</si>
  <si>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</si>
  <si>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</si>
  <si>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</si>
  <si>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</si>
  <si>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</si>
  <si>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</si>
  <si>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</si>
  <si>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</si>
  <si>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</si>
  <si>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</si>
  <si>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</si>
  <si>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</si>
  <si>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</si>
  <si>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</si>
  <si>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</si>
  <si>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</si>
  <si>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</si>
  <si>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</si>
  <si>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</si>
  <si>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</si>
  <si>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</si>
  <si>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</si>
  <si>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</si>
  <si>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</si>
  <si>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</si>
  <si>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</si>
  <si>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</si>
  <si>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</si>
  <si>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</si>
  <si>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</si>
  <si>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</si>
  <si>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</si>
  <si>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</si>
  <si>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</si>
  <si>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</si>
  <si>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</si>
  <si>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</si>
  <si>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</si>
  <si>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</si>
  <si>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</si>
  <si>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</si>
  <si>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</si>
  <si>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</si>
  <si>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</si>
  <si>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</si>
  <si>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</si>
  <si>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</si>
  <si>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</si>
  <si>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</si>
  <si>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</si>
  <si>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</si>
  <si>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</si>
  <si>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</si>
  <si>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</si>
  <si>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</si>
  <si>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</si>
  <si>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</si>
  <si>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</si>
  <si>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</si>
  <si>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</si>
  <si>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</si>
  <si>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</si>
  <si>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</si>
  <si>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</si>
  <si>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</si>
  <si>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</si>
  <si>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</si>
  <si>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</si>
  <si>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</si>
  <si>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</si>
  <si>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</si>
  <si>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</si>
  <si>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</si>
  <si>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</si>
  <si>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</si>
  <si>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</si>
  <si>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</si>
  <si>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</si>
  <si>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</si>
  <si>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</si>
  <si>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</si>
  <si>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</si>
  <si>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</si>
  <si>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</si>
  <si>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</si>
  <si>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</si>
  <si>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</si>
  <si>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</si>
  <si>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</si>
  <si>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</si>
  <si>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</si>
  <si>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</si>
  <si>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</si>
  <si>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</si>
  <si>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</si>
  <si>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</si>
  <si>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</si>
  <si>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</si>
  <si>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</si>
  <si>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</si>
  <si>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</si>
  <si>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</si>
  <si>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</si>
  <si>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</si>
  <si>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</si>
  <si>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</si>
  <si>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</si>
  <si>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</si>
  <si>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</si>
  <si>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</si>
  <si>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</si>
  <si>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</si>
  <si>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</si>
  <si>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</si>
  <si>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</si>
  <si>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</si>
  <si>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</si>
  <si>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</si>
  <si>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</si>
  <si>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</si>
  <si>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</si>
  <si>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</si>
  <si>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</si>
  <si>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</si>
  <si>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</si>
  <si>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</si>
  <si>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</si>
  <si>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</si>
  <si>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</si>
  <si>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</si>
  <si>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</si>
  <si>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</si>
  <si>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</si>
  <si>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</si>
  <si>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</si>
  <si>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</si>
  <si>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</si>
  <si>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</si>
  <si>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</si>
  <si>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</si>
  <si>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</si>
  <si>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</si>
  <si>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</si>
  <si>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</si>
  <si>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</si>
  <si>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</si>
  <si>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</si>
  <si>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</si>
  <si>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</si>
  <si>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</si>
  <si>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</si>
  <si>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</si>
  <si>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</si>
  <si>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</si>
  <si>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</si>
  <si>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</si>
  <si>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</si>
  <si>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</si>
  <si>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</si>
  <si>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</si>
  <si>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</si>
  <si>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</si>
  <si>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</si>
  <si>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</si>
  <si>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</si>
  <si>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</si>
  <si>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</si>
  <si>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</si>
  <si>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</si>
  <si>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</si>
  <si>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</si>
  <si>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</si>
  <si>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</si>
  <si>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</si>
  <si>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</si>
  <si>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</si>
  <si>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</si>
  <si>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</si>
  <si>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</si>
  <si>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</si>
  <si>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</si>
  <si>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</si>
  <si>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</si>
  <si>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</si>
  <si>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</si>
  <si>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</si>
  <si>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</si>
  <si>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</si>
  <si>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</si>
  <si>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</si>
  <si>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</si>
  <si>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</si>
  <si>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</si>
  <si>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</si>
  <si>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</si>
  <si>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</si>
  <si>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</si>
  <si>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</si>
  <si>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</si>
  <si>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</si>
  <si>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</si>
  <si>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</si>
  <si>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</si>
  <si>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</si>
  <si>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</si>
  <si>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</si>
  <si>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</si>
  <si>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</si>
  <si>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</si>
  <si>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</si>
  <si>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</si>
  <si>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</si>
  <si>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</si>
  <si>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</si>
  <si>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</si>
  <si>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</si>
  <si>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</si>
  <si>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</si>
  <si>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</si>
  <si>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</si>
  <si>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</si>
  <si>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</si>
  <si>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</si>
  <si>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</si>
  <si>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</si>
  <si>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</si>
  <si>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</si>
  <si>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</si>
  <si>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</si>
  <si>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</si>
  <si>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</si>
  <si>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</si>
  <si>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</si>
  <si>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</si>
  <si>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</si>
  <si>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</si>
  <si>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</si>
  <si>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</si>
  <si>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</si>
  <si>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</si>
  <si>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</si>
  <si>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</si>
  <si>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</si>
  <si>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</si>
  <si>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</si>
  <si>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</si>
  <si>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</si>
  <si>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</si>
  <si>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</si>
  <si>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</si>
  <si>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</si>
  <si>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</si>
  <si>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</si>
  <si>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</si>
  <si>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</si>
  <si>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</si>
  <si>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</si>
  <si>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</si>
  <si>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</si>
  <si>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</si>
  <si>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</si>
  <si>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</si>
  <si>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</si>
  <si>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</si>
  <si>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</si>
  <si>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</si>
  <si>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</si>
  <si>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</si>
  <si>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</si>
  <si>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</si>
  <si>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</si>
  <si>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</si>
  <si>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</si>
  <si>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</si>
  <si>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</si>
  <si>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</si>
  <si>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</si>
  <si>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</si>
  <si>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</si>
  <si>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</si>
  <si>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</si>
  <si>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</si>
  <si>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</si>
  <si>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</si>
  <si>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</si>
  <si>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</si>
  <si>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</si>
  <si>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</si>
  <si>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</si>
  <si>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</si>
  <si>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</si>
  <si>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</si>
  <si>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</si>
  <si>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</si>
  <si>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</si>
  <si>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</si>
  <si>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</si>
  <si>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</si>
  <si>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</si>
  <si>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</si>
  <si>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</si>
  <si>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</si>
  <si>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</si>
  <si>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</si>
  <si>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</si>
  <si>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</si>
  <si>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</si>
  <si>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</si>
  <si>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</si>
  <si>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</si>
  <si>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</si>
  <si>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</si>
  <si>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</si>
  <si>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</si>
  <si>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</si>
  <si>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</si>
  <si>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</si>
  <si>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</si>
  <si>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</si>
  <si>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</si>
  <si>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</si>
  <si>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</si>
  <si>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</si>
  <si>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</si>
  <si>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</si>
  <si>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</si>
  <si>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</si>
  <si>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</si>
  <si>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</si>
  <si>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</si>
  <si>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</si>
  <si>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</si>
  <si>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</si>
  <si>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</si>
  <si>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</si>
  <si>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</si>
  <si>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</si>
  <si>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</si>
  <si>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</si>
  <si>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</si>
  <si>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</si>
  <si>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</si>
  <si>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</si>
  <si>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</si>
  <si>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</si>
  <si>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</si>
  <si>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</si>
  <si>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</si>
  <si>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</si>
  <si>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</si>
  <si>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</si>
  <si>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</si>
  <si>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</si>
  <si>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</si>
  <si>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</si>
  <si>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</si>
  <si>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</si>
  <si>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</si>
  <si>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</si>
  <si>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</si>
  <si>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</si>
  <si>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</si>
  <si>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</si>
  <si>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</si>
  <si>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</si>
  <si>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</si>
  <si>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</si>
  <si>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</si>
  <si>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</si>
  <si>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</si>
  <si>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</si>
  <si>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</si>
  <si>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</si>
  <si>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</si>
  <si>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</si>
  <si>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</si>
  <si>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</si>
  <si>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</si>
  <si>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</si>
  <si>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</si>
  <si>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</si>
  <si>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</si>
  <si>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</si>
  <si>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</si>
  <si>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</si>
  <si>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</si>
  <si>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</si>
  <si>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</si>
  <si>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</si>
  <si>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</si>
  <si>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</si>
  <si>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</si>
  <si>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</si>
  <si>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</si>
  <si>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</si>
  <si>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</si>
  <si>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</si>
  <si>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</si>
  <si>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</si>
  <si>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</si>
  <si>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</si>
  <si>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</si>
  <si>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</si>
  <si>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</si>
  <si>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</si>
  <si>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</si>
  <si>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</si>
  <si>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</si>
  <si>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</si>
  <si>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</si>
  <si>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</si>
  <si>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</si>
  <si>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</si>
  <si>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</si>
  <si>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</si>
  <si>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</si>
  <si>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</si>
  <si>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</si>
  <si>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</si>
  <si>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</si>
  <si>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</si>
  <si>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</si>
  <si>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</si>
  <si>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</si>
  <si>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</si>
  <si>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</si>
  <si>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</si>
  <si>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</si>
  <si>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</si>
  <si>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</si>
  <si>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</si>
  <si>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</si>
  <si>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</si>
  <si>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</si>
  <si>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</si>
  <si>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</si>
  <si>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</si>
  <si>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</si>
  <si>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</si>
  <si>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</si>
  <si>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</si>
  <si>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</si>
  <si>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</si>
  <si>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</si>
  <si>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</si>
  <si>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</si>
  <si>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</si>
  <si>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</si>
  <si>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</si>
  <si>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</si>
  <si>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</si>
  <si>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</si>
  <si>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</si>
  <si>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</si>
  <si>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</si>
  <si>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</si>
  <si>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</si>
  <si>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</si>
  <si>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</si>
  <si>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</si>
  <si>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</si>
  <si>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</si>
  <si>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</si>
  <si>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</si>
  <si>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</si>
  <si>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</si>
  <si>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</si>
  <si>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</si>
  <si>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</si>
  <si>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</si>
  <si>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</si>
  <si>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</si>
  <si>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</si>
  <si>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</si>
  <si>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</si>
  <si>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</si>
  <si>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</si>
  <si>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</si>
  <si>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</si>
  <si>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</si>
  <si>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</si>
  <si>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</si>
  <si>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</si>
  <si>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</si>
  <si>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</si>
  <si>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</si>
  <si>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</si>
  <si>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</si>
  <si>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</si>
  <si>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</si>
  <si>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</si>
  <si>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</si>
  <si>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</si>
  <si>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</si>
  <si>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</si>
  <si>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</si>
  <si>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</si>
  <si>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</si>
  <si>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</si>
  <si>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</si>
  <si>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</si>
  <si>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</si>
  <si>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</si>
  <si>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</si>
  <si>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</si>
  <si>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</si>
  <si>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</si>
  <si>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</si>
  <si>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</si>
  <si>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</si>
  <si>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</si>
  <si>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</si>
  <si>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</si>
  <si>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</si>
  <si>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</si>
  <si>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</si>
  <si>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</si>
  <si>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</si>
  <si>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</si>
  <si>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</si>
  <si>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</si>
  <si>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</si>
  <si>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</si>
  <si>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</si>
  <si>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</si>
  <si>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</si>
  <si>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</si>
  <si>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</si>
  <si>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</si>
  <si>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</si>
  <si>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</si>
  <si>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</si>
  <si>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</si>
  <si>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</si>
  <si>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</si>
  <si>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</si>
  <si>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</si>
  <si>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</si>
  <si>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</si>
  <si>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</si>
  <si>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</si>
  <si>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</si>
  <si>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</si>
  <si>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</si>
  <si>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</si>
  <si>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</si>
  <si>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</si>
  <si>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</si>
  <si>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</si>
  <si>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</si>
  <si>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</si>
  <si>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</si>
  <si>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</si>
  <si>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</si>
  <si>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</si>
  <si>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</si>
  <si>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</si>
  <si>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</si>
  <si>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</si>
  <si>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</si>
  <si>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</si>
  <si>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</si>
  <si>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</si>
  <si>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</si>
  <si>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</si>
  <si>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</si>
  <si>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</si>
  <si>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</si>
  <si>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</si>
  <si>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</si>
  <si>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</si>
  <si>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</si>
  <si>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</si>
  <si>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</si>
  <si>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</si>
  <si>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</si>
  <si>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</si>
  <si>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</si>
  <si>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</si>
  <si>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</si>
  <si>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</si>
  <si>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</si>
  <si>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</si>
  <si>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</si>
  <si>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</si>
  <si>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</si>
  <si>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</si>
  <si>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</si>
  <si>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</si>
  <si>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</si>
  <si>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</si>
  <si>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</si>
  <si>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</si>
  <si>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</si>
  <si>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</si>
  <si>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</si>
  <si>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</si>
  <si>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</si>
  <si>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</si>
  <si>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</si>
  <si>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</si>
  <si>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</si>
  <si>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</si>
  <si>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</si>
  <si>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</si>
  <si>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</si>
  <si>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</si>
  <si>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</si>
  <si>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</si>
  <si>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</si>
  <si>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</si>
  <si>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</si>
  <si>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</si>
  <si>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</si>
  <si>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</si>
  <si>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</si>
  <si>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</si>
  <si>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</si>
  <si>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</si>
  <si>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</si>
  <si>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</si>
  <si>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</si>
  <si>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</si>
  <si>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</si>
  <si>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</si>
  <si>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</si>
  <si>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</si>
  <si>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</si>
  <si>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</si>
  <si>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</si>
  <si>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</si>
  <si>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</si>
  <si>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</si>
  <si>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</si>
  <si>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</si>
  <si>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</si>
  <si>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</si>
  <si>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</si>
  <si>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</si>
  <si>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</si>
  <si>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</si>
  <si>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</si>
  <si>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</si>
  <si>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</si>
  <si>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</si>
  <si>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</si>
  <si>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</si>
  <si>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</si>
  <si>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</si>
  <si>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</si>
  <si>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</si>
  <si>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</si>
  <si>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</si>
  <si>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</si>
  <si>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</si>
  <si>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</si>
  <si>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</si>
  <si>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</si>
  <si>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</si>
  <si>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</si>
  <si>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</si>
  <si>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</si>
  <si>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</si>
  <si>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</si>
  <si>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</si>
  <si>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</si>
  <si>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</si>
  <si>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</si>
  <si>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</si>
  <si>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</si>
  <si>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</si>
  <si>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</si>
  <si>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</si>
  <si>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</si>
  <si>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</si>
  <si>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</si>
  <si>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</si>
  <si>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</si>
  <si>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</si>
  <si>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</si>
  <si>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</si>
  <si>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</si>
  <si>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</si>
  <si>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</si>
  <si>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</si>
  <si>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</si>
  <si>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</si>
  <si>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</si>
  <si>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</si>
  <si>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</si>
  <si>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</si>
  <si>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</si>
  <si>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</si>
  <si>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</si>
  <si>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</si>
  <si>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</si>
  <si>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</si>
  <si>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</si>
  <si>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</si>
  <si>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</si>
  <si>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</si>
  <si>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</si>
  <si>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</si>
  <si>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</si>
  <si>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</si>
  <si>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</si>
  <si>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</si>
  <si>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</si>
  <si>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</si>
  <si>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</si>
  <si>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</si>
  <si>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</si>
  <si>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</si>
  <si>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</si>
  <si>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</si>
  <si>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</si>
  <si>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</si>
  <si>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</si>
  <si>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</si>
  <si>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</si>
  <si>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</si>
  <si>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</si>
  <si>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</si>
  <si>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</si>
  <si>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</si>
  <si>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</si>
  <si>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</si>
  <si>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</si>
  <si>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</si>
  <si>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</si>
  <si>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</si>
  <si>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</si>
  <si>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</si>
  <si>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</si>
  <si>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</si>
  <si>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</si>
  <si>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</si>
  <si>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</si>
  <si>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</si>
  <si>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</si>
  <si>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</si>
  <si>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</si>
  <si>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</si>
  <si>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</si>
  <si>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</si>
  <si>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</si>
  <si>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</si>
  <si>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</si>
  <si>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</si>
  <si>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</si>
  <si>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</si>
  <si>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</si>
  <si>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</si>
  <si>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</si>
  <si>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</si>
  <si>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</si>
  <si>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</si>
  <si>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</si>
  <si>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</si>
  <si>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</si>
  <si>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</si>
  <si>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</si>
  <si>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</si>
  <si>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</si>
  <si>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</si>
  <si>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</si>
  <si>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</si>
  <si>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</si>
  <si>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</si>
  <si>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</si>
  <si>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</si>
  <si>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</si>
  <si>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</si>
  <si>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</si>
  <si>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</si>
  <si>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</si>
  <si>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</si>
  <si>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</si>
  <si>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</si>
  <si>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</si>
  <si>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</si>
  <si>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</si>
  <si>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</si>
  <si>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</si>
  <si>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</si>
  <si>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</si>
  <si>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</si>
  <si>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</si>
  <si>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</si>
  <si>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</si>
  <si>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</si>
  <si>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</si>
  <si>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</si>
  <si>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</si>
  <si>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</si>
  <si>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</si>
  <si>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</si>
  <si>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</si>
  <si>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</si>
  <si>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</si>
  <si>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</si>
  <si>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</si>
  <si>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</si>
  <si>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</si>
  <si>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</si>
  <si>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</si>
  <si>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</si>
  <si>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</si>
  <si>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</si>
  <si>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</si>
  <si>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</si>
  <si>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</si>
  <si>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</si>
  <si>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</si>
  <si>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</si>
  <si>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</si>
  <si>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</si>
  <si>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</si>
  <si>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</si>
  <si>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</si>
  <si>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</si>
  <si>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</si>
  <si>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</si>
  <si>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</si>
  <si>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</si>
  <si>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</si>
  <si>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</si>
  <si>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</si>
  <si>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</si>
  <si>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</si>
  <si>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</si>
  <si>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</si>
  <si>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</si>
  <si>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</si>
  <si>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</si>
  <si>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</si>
  <si>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</si>
  <si>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</si>
  <si>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</si>
  <si>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</si>
  <si>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</si>
  <si>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</si>
  <si>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</si>
  <si>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</si>
  <si>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</si>
  <si>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</si>
  <si>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</si>
  <si>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</si>
  <si>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</si>
  <si>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</si>
  <si>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</si>
  <si>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</si>
  <si>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</si>
  <si>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</si>
  <si>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</si>
  <si>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</si>
  <si>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</si>
  <si>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</si>
  <si>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</si>
  <si>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</si>
  <si>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</si>
  <si>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</si>
  <si>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</si>
  <si>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</si>
  <si>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</si>
  <si>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</si>
  <si>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</si>
  <si>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</si>
  <si>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</si>
  <si>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</si>
  <si>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</si>
  <si>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</si>
  <si>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</si>
  <si>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</si>
  <si>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</si>
  <si>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</si>
  <si>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</si>
  <si>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</si>
  <si>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</si>
  <si>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</si>
  <si>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</si>
  <si>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</si>
  <si>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</si>
  <si>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</si>
  <si>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</si>
  <si>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</si>
  <si>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</si>
  <si>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</si>
  <si>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</si>
  <si>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</si>
  <si>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</si>
  <si>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</si>
  <si>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</si>
  <si>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</si>
  <si>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</si>
  <si>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</si>
  <si>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</si>
  <si>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</si>
  <si>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</si>
  <si>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</si>
  <si>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</si>
  <si>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</si>
  <si>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</si>
  <si>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</si>
  <si>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</si>
  <si>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</si>
  <si>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</si>
  <si>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</si>
  <si>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</si>
  <si>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</si>
  <si>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</si>
  <si>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</si>
  <si>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</si>
  <si>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</si>
  <si>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</si>
  <si>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</si>
  <si>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</si>
  <si>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</si>
  <si>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</si>
  <si>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</si>
  <si>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</si>
  <si>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</si>
  <si>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</si>
  <si>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</si>
  <si>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</si>
  <si>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</si>
  <si>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</si>
  <si>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</si>
  <si>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</si>
  <si>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</si>
  <si>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</si>
  <si>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</si>
  <si>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</si>
  <si>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</si>
  <si>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</si>
  <si>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</si>
  <si>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</si>
  <si>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</si>
  <si>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</si>
  <si>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</si>
  <si>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</si>
  <si>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</si>
  <si>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</si>
  <si>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</si>
  <si>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</si>
  <si>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</si>
  <si>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</si>
  <si>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</si>
  <si>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</si>
  <si>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</si>
  <si>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</si>
  <si>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</si>
  <si>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</si>
  <si>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</si>
  <si>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</si>
  <si>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</si>
  <si>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</si>
  <si>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</si>
  <si>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</si>
  <si>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</si>
  <si>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</si>
  <si>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</si>
  <si>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</si>
  <si>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</si>
  <si>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</si>
  <si>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</si>
  <si>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</si>
  <si>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</si>
  <si>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</si>
  <si>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</si>
  <si>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</si>
  <si>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</si>
  <si>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</si>
  <si>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</si>
  <si>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</si>
  <si>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</si>
  <si>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</si>
  <si>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</si>
  <si>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</si>
  <si>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</si>
  <si>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</si>
  <si>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</si>
  <si>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</si>
  <si>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</si>
  <si>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</si>
  <si>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</si>
  <si>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</si>
  <si>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</si>
  <si>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</si>
  <si>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</si>
  <si>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</si>
  <si>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</si>
  <si>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</si>
  <si>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</si>
  <si>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</si>
  <si>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</si>
  <si>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</si>
  <si>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</si>
  <si>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</si>
  <si>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</si>
  <si>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</si>
  <si>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</si>
  <si>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</si>
  <si>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</si>
  <si>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</si>
  <si>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</si>
  <si>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</si>
  <si>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</si>
  <si>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</si>
  <si>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</si>
  <si>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</si>
  <si>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</si>
  <si>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</si>
  <si>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</si>
  <si>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</si>
  <si>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</si>
  <si>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</si>
  <si>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</si>
  <si>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</si>
  <si>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</si>
  <si>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</si>
  <si>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</si>
  <si>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</si>
  <si>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</si>
  <si>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</si>
  <si>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</si>
  <si>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</si>
  <si>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</si>
  <si>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</si>
  <si>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</si>
  <si>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</si>
  <si>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</si>
  <si>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</si>
  <si>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</si>
  <si>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</si>
  <si>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</si>
  <si>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</si>
  <si>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</si>
  <si>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</si>
  <si>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</si>
  <si>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</si>
  <si>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</si>
  <si>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</si>
  <si>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</si>
  <si>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</si>
  <si>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</si>
  <si>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</si>
  <si>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</si>
  <si>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</si>
  <si>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</si>
  <si>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</si>
  <si>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</si>
  <si>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</si>
  <si>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</si>
  <si>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</si>
  <si>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</si>
  <si>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</si>
  <si>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</si>
  <si>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</si>
  <si>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</si>
  <si>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</si>
  <si>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</si>
  <si>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</si>
  <si>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</si>
  <si>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</si>
  <si>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</si>
  <si>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</si>
  <si>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</si>
  <si>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</si>
  <si>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</si>
  <si>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</si>
  <si>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</si>
  <si>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</si>
  <si>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</si>
  <si>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</si>
  <si>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</si>
  <si>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</si>
  <si>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</si>
  <si>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</si>
  <si>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</si>
  <si>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</si>
  <si>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</si>
  <si>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</si>
  <si>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</si>
  <si>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</si>
  <si>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</si>
  <si>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</si>
  <si>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</si>
  <si>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</si>
  <si>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</si>
  <si>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</si>
  <si>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</si>
  <si>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</si>
  <si>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</si>
  <si>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</si>
  <si>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</si>
  <si>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</si>
  <si>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</si>
  <si>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</si>
  <si>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</si>
  <si>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</si>
  <si>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</si>
  <si>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</si>
  <si>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</si>
  <si>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</si>
  <si>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</si>
  <si>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</si>
  <si>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</si>
  <si>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</si>
  <si>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</si>
  <si>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</si>
  <si>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</si>
  <si>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</si>
  <si>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</si>
  <si>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</si>
  <si>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</si>
  <si>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</si>
  <si>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</si>
  <si>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</si>
  <si>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</si>
  <si>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</si>
  <si>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</si>
  <si>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</si>
  <si>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</si>
  <si>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</si>
  <si>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</si>
  <si>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</si>
  <si>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</si>
  <si>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</si>
  <si>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</si>
  <si>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</si>
  <si>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</si>
  <si>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</si>
  <si>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</si>
  <si>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</si>
  <si>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</si>
  <si>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</si>
  <si>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</si>
  <si>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</si>
  <si>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</si>
  <si>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</si>
  <si>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</si>
  <si>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</si>
  <si>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</si>
  <si>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</si>
  <si>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</si>
  <si>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</si>
  <si>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</si>
  <si>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</si>
  <si>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</si>
  <si>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</si>
  <si>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</si>
  <si>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</si>
  <si>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</si>
  <si>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</si>
  <si>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</si>
  <si>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</si>
  <si>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</si>
  <si>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</si>
  <si>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</si>
  <si>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</si>
  <si>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</si>
  <si>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</si>
  <si>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</si>
  <si>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</si>
  <si>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</si>
  <si>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</si>
  <si>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</si>
  <si>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</si>
  <si>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</si>
  <si>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</si>
  <si>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</si>
  <si>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</si>
  <si>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</si>
  <si>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</si>
  <si>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</si>
  <si>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</si>
  <si>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</si>
  <si>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</si>
  <si>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</si>
  <si>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</si>
  <si>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</si>
  <si>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</si>
  <si>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</si>
  <si>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</si>
  <si>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</si>
  <si>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</si>
  <si>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</si>
  <si>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</si>
  <si>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</si>
  <si>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</si>
  <si>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</si>
  <si>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</si>
  <si>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</si>
  <si>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</si>
  <si>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</si>
  <si>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</si>
  <si>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</si>
  <si>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</si>
  <si>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</si>
  <si>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</si>
  <si>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</si>
  <si>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</si>
  <si>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</si>
  <si>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</si>
  <si>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</si>
  <si>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</si>
  <si>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</si>
  <si>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</si>
  <si>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</si>
  <si>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</si>
  <si>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</si>
  <si>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</si>
  <si>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</si>
  <si>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</si>
  <si>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</si>
  <si>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</si>
  <si>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</si>
  <si>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</si>
  <si>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</si>
  <si>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</si>
  <si>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</si>
  <si>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</si>
  <si>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</si>
  <si>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</si>
  <si>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</si>
  <si>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</si>
  <si>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</si>
  <si>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</si>
  <si>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</si>
  <si>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</si>
  <si>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</si>
  <si>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</si>
  <si>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</si>
  <si>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</si>
  <si>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</si>
  <si>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</si>
  <si>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</si>
  <si>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</si>
  <si>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</si>
  <si>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</si>
  <si>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</si>
  <si>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</si>
  <si>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</si>
  <si>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</si>
  <si>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</si>
  <si>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</si>
  <si>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</si>
  <si>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</si>
  <si>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</si>
  <si>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</si>
  <si>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</si>
  <si>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</si>
  <si>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</si>
  <si>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</si>
  <si>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</si>
  <si>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</si>
  <si>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</si>
  <si>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</si>
  <si>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</si>
  <si>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</si>
  <si>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</si>
  <si>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</si>
  <si>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</si>
  <si>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</si>
  <si>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</si>
  <si>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</si>
  <si>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</si>
  <si>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</si>
  <si>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</si>
  <si>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</si>
  <si>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</si>
  <si>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</si>
  <si>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</si>
  <si>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</si>
  <si>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</si>
  <si>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</si>
  <si>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</si>
  <si>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</si>
  <si>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</si>
  <si>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</si>
  <si>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</si>
  <si>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</si>
  <si>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</si>
  <si>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</si>
  <si>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</si>
  <si>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</si>
  <si>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</si>
  <si>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</si>
  <si>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</si>
  <si>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</si>
  <si>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</si>
  <si>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</si>
  <si>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</si>
  <si>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</si>
  <si>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</si>
  <si>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</si>
  <si>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</si>
  <si>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</si>
  <si>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</si>
  <si>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</si>
  <si>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</si>
  <si>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</si>
  <si>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</si>
  <si>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</si>
  <si>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</si>
  <si>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</si>
  <si>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</si>
  <si>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</si>
  <si>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</si>
  <si>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</si>
  <si>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</si>
  <si>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</si>
  <si>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</si>
  <si>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</si>
  <si>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</si>
  <si>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</si>
  <si>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</si>
  <si>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</si>
  <si>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</si>
  <si>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</si>
  <si>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</si>
  <si>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</si>
  <si>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</si>
  <si>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</si>
  <si>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</si>
  <si>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</si>
  <si>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</si>
  <si>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</si>
  <si>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</si>
  <si>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</si>
  <si>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</si>
  <si>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</si>
  <si>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</si>
  <si>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</si>
  <si>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</si>
  <si>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</si>
  <si>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</si>
  <si>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</si>
  <si>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</si>
  <si>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</si>
  <si>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</si>
  <si>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</si>
  <si>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</si>
  <si>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</si>
  <si>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</si>
  <si>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</si>
  <si>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</si>
  <si>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</si>
  <si>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</si>
  <si>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</si>
  <si>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</si>
  <si>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</si>
  <si>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</si>
  <si>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</si>
  <si>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</si>
  <si>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</si>
  <si>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</si>
  <si>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</si>
  <si>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</si>
  <si>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</si>
  <si>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</si>
  <si>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</si>
  <si>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</si>
  <si>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</si>
  <si>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</si>
  <si>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</si>
  <si>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</si>
  <si>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</si>
  <si>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</si>
  <si>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</si>
  <si>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</si>
  <si>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</si>
  <si>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</si>
  <si>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</si>
  <si>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</si>
  <si>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</si>
  <si>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</si>
  <si>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</si>
  <si>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</si>
  <si>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</si>
  <si>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</si>
  <si>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</si>
  <si>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</si>
  <si>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</si>
  <si>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</si>
  <si>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</si>
  <si>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</si>
  <si>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</si>
  <si>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</si>
  <si>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</si>
  <si>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</si>
  <si>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</si>
  <si>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</si>
  <si>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</si>
  <si>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</si>
  <si>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</si>
  <si>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</si>
  <si>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</si>
  <si>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</si>
  <si>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</si>
  <si>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</si>
  <si>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</si>
  <si>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</si>
  <si>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</si>
  <si>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</si>
  <si>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</si>
  <si>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</si>
  <si>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</si>
  <si>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</si>
  <si>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</si>
  <si>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</si>
  <si>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</si>
  <si>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</si>
  <si>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</si>
  <si>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</si>
  <si>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</si>
  <si>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</si>
  <si>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</si>
  <si>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</si>
  <si>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</si>
  <si>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</si>
  <si>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</si>
  <si>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</si>
  <si>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</si>
  <si>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</si>
  <si>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</si>
  <si>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</si>
  <si>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</si>
  <si>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</si>
  <si>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</si>
  <si>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</si>
  <si>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</si>
  <si>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</si>
  <si>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</si>
  <si>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</si>
  <si>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</si>
  <si>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</si>
  <si>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</si>
  <si>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</si>
  <si>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</si>
  <si>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</si>
  <si>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</si>
  <si>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</si>
  <si>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</si>
  <si>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</si>
  <si>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</si>
  <si>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</si>
  <si>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</si>
  <si>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</si>
  <si>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</si>
  <si>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</si>
  <si>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</si>
  <si>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</si>
  <si>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</si>
  <si>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</si>
  <si>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</si>
  <si>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</si>
  <si>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</si>
  <si>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</si>
  <si>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</si>
  <si>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</si>
  <si>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</si>
  <si>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</si>
  <si>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</si>
  <si>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</si>
  <si>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</si>
  <si>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</si>
  <si>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</si>
  <si>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</si>
  <si>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</si>
  <si>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</si>
  <si>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</si>
  <si>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</si>
  <si>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</si>
  <si>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</si>
  <si>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</si>
  <si>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</si>
  <si>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</si>
  <si>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</si>
  <si>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</si>
  <si>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</si>
  <si>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</si>
  <si>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</si>
  <si>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</si>
  <si>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</si>
  <si>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</si>
  <si>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</si>
  <si>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</si>
  <si>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</si>
  <si>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</si>
  <si>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</si>
  <si>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</si>
  <si>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</si>
  <si>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</si>
  <si>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</si>
  <si>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</si>
  <si>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</si>
  <si>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</si>
  <si>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</si>
  <si>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</si>
  <si>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</si>
  <si>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</si>
  <si>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</si>
  <si>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</si>
  <si>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</si>
  <si>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</si>
  <si>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</si>
  <si>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</si>
  <si>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</si>
  <si>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</si>
  <si>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</si>
  <si>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</si>
  <si>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</si>
  <si>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</si>
  <si>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</si>
  <si>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</si>
  <si>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</si>
  <si>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</si>
  <si>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</si>
  <si>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</si>
  <si>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</si>
  <si>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</si>
  <si>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</si>
  <si>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</si>
  <si>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</si>
  <si>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</si>
  <si>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</si>
  <si>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</si>
  <si>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</si>
  <si>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</si>
  <si>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</si>
  <si>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</si>
  <si>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</si>
  <si>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</si>
  <si>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</si>
  <si>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</si>
  <si>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</si>
  <si>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</si>
  <si>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</si>
  <si>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</si>
  <si>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</si>
  <si>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</si>
  <si>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</si>
  <si>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</si>
  <si>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</si>
  <si>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</si>
  <si>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</si>
  <si>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</si>
  <si>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</si>
  <si>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</si>
  <si>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</si>
  <si>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</si>
  <si>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</si>
  <si>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</si>
  <si>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</si>
  <si>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</si>
  <si>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</si>
  <si>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</si>
  <si>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</si>
  <si>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</si>
  <si>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</si>
  <si>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</si>
  <si>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</si>
  <si>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</si>
  <si>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</si>
  <si>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</si>
  <si>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</si>
  <si>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</si>
  <si>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</si>
  <si>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</si>
  <si>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</si>
  <si>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</si>
  <si>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</si>
  <si>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</si>
  <si>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</si>
  <si>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</si>
  <si>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</si>
  <si>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</si>
  <si>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</si>
  <si>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</si>
  <si>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</si>
  <si>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</si>
  <si>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</si>
  <si>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</si>
  <si>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</si>
  <si>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</si>
  <si>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</si>
  <si>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</si>
  <si>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</si>
  <si>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</si>
  <si>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</si>
  <si>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</si>
  <si>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</si>
  <si>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</si>
  <si>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</si>
  <si>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</si>
  <si>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</si>
  <si>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</si>
  <si>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</si>
  <si>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</si>
  <si>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</si>
  <si>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</si>
  <si>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</si>
  <si>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</si>
  <si>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</si>
  <si>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</si>
  <si>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</si>
  <si>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</si>
  <si>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</si>
  <si>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</si>
  <si>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</si>
  <si>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</si>
  <si>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</si>
  <si>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</si>
  <si>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</si>
  <si>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</si>
  <si>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</si>
  <si>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</si>
  <si>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</si>
  <si>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</si>
  <si>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</si>
  <si>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</si>
  <si>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</si>
  <si>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</si>
  <si>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</si>
  <si>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</si>
  <si>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</si>
  <si>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</si>
  <si>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</si>
  <si>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</si>
  <si>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</si>
  <si>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</si>
  <si>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</si>
  <si>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</si>
  <si>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</si>
  <si>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</si>
  <si>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</si>
  <si>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</si>
  <si>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</si>
  <si>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</si>
  <si>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</si>
  <si>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</si>
  <si>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</si>
  <si>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</si>
  <si>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</si>
  <si>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</si>
  <si>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</si>
  <si>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</si>
  <si>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</si>
  <si>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</si>
  <si>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</si>
  <si>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</si>
  <si>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</si>
  <si>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</si>
  <si>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</si>
  <si>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</si>
  <si>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</si>
  <si>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</si>
  <si>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</si>
  <si>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</si>
  <si>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</si>
  <si>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</si>
  <si>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</si>
  <si>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</si>
  <si>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</si>
  <si>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</si>
  <si>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</si>
  <si>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</si>
  <si>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</si>
  <si>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</si>
  <si>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</si>
  <si>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</si>
  <si>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</si>
  <si>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</si>
  <si>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</si>
  <si>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</si>
  <si>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</si>
  <si>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</si>
  <si>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</si>
  <si>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</si>
  <si>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</si>
  <si>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</si>
  <si>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</si>
  <si>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</si>
  <si>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</si>
  <si>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</si>
  <si>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</si>
  <si>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</si>
  <si>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</si>
  <si>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</si>
  <si>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</si>
  <si>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</si>
  <si>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</si>
  <si>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</si>
  <si>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</si>
  <si>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</si>
  <si>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</si>
  <si>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</si>
  <si>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</si>
  <si>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</si>
  <si>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</si>
  <si>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</si>
  <si>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</si>
  <si>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</si>
  <si>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</si>
  <si>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</si>
  <si>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</si>
  <si>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</si>
  <si>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</si>
  <si>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</si>
  <si>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</si>
  <si>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</si>
  <si>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</si>
  <si>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</si>
  <si>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</si>
  <si>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</si>
  <si>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</si>
  <si>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</si>
  <si>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</si>
  <si>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</si>
  <si>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</si>
  <si>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</si>
  <si>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</si>
  <si>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</si>
  <si>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</si>
  <si>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</si>
  <si>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</si>
  <si>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</si>
  <si>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</si>
  <si>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</si>
  <si>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</si>
  <si>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</si>
  <si>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</si>
  <si>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</si>
  <si>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</si>
  <si>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</si>
  <si>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</si>
  <si>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</si>
  <si>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</si>
  <si>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</si>
  <si>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</si>
  <si>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</si>
  <si>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</si>
  <si>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</si>
  <si>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</si>
  <si>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</si>
  <si>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</si>
  <si>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</si>
  <si>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</si>
  <si>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</si>
  <si>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</si>
  <si>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</si>
  <si>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</si>
  <si>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</si>
  <si>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</si>
  <si>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</si>
  <si>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</si>
  <si>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</si>
  <si>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</si>
  <si>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</si>
  <si>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</si>
  <si>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</si>
  <si>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</si>
  <si>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</si>
  <si>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</si>
  <si>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</si>
  <si>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</si>
  <si>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</si>
  <si>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</si>
  <si>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</si>
  <si>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</si>
  <si>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</si>
  <si>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</si>
  <si>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</si>
  <si>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</si>
  <si>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</si>
  <si>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</si>
  <si>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</si>
  <si>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</si>
  <si>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</si>
  <si>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</si>
  <si>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</si>
  <si>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</si>
  <si>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</si>
  <si>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</si>
  <si>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</si>
  <si>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</si>
  <si>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</si>
  <si>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</si>
  <si>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</si>
  <si>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</si>
  <si>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</si>
  <si>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</si>
  <si>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</si>
  <si>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</si>
  <si>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</si>
  <si>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</si>
  <si>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</si>
  <si>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</si>
  <si>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</si>
  <si>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</si>
  <si>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</si>
  <si>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</si>
  <si>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</si>
  <si>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</si>
  <si>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</si>
  <si>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</si>
  <si>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</si>
  <si>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</si>
  <si>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</si>
  <si>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</si>
  <si>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</si>
  <si>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</si>
  <si>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</si>
  <si>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</si>
  <si>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</si>
  <si>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</si>
  <si>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</si>
  <si>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</si>
  <si>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</si>
  <si>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</si>
  <si>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</si>
  <si>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</si>
  <si>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</si>
  <si>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</si>
  <si>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</si>
  <si>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</si>
  <si>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</si>
  <si>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</si>
  <si>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</si>
  <si>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</si>
  <si>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</si>
  <si>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</si>
  <si>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</si>
  <si>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</si>
  <si>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</si>
  <si>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</si>
  <si>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</si>
  <si>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</si>
  <si>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</si>
  <si>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</si>
  <si>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</si>
  <si>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</si>
  <si>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</si>
  <si>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</si>
  <si>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</si>
  <si>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</si>
  <si>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</si>
  <si>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</si>
  <si>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</si>
  <si>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</si>
  <si>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</si>
  <si>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</si>
  <si>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</si>
  <si>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</si>
  <si>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</si>
  <si>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</si>
  <si>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</si>
  <si>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</si>
  <si>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</si>
  <si>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</si>
  <si>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</si>
  <si>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</si>
  <si>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</si>
  <si>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</si>
  <si>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</si>
  <si>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</si>
  <si>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</si>
  <si>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</si>
  <si>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</si>
  <si>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</si>
  <si>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</si>
  <si>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</si>
  <si>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</si>
  <si>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</si>
  <si>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</si>
  <si>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</si>
  <si>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</si>
  <si>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</si>
  <si>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</si>
  <si>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</si>
  <si>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</si>
  <si>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</si>
  <si>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</si>
  <si>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</si>
  <si>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</si>
  <si>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</si>
  <si>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</si>
  <si>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</si>
  <si>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</si>
  <si>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</si>
  <si>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</si>
  <si>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</si>
  <si>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</si>
  <si>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</si>
  <si>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</si>
  <si>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</si>
  <si>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</si>
  <si>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</si>
  <si>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</si>
  <si>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</si>
  <si>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</si>
  <si>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</si>
  <si>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</si>
  <si>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</si>
  <si>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</si>
  <si>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</si>
  <si>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</si>
  <si>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</si>
  <si>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</si>
  <si>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</si>
  <si>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</si>
  <si>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</si>
  <si>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</si>
  <si>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</si>
  <si>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</si>
  <si>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</si>
  <si>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</si>
  <si>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</si>
  <si>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</si>
  <si>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</si>
  <si>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</si>
  <si>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</si>
  <si>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</si>
  <si>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</si>
  <si>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</si>
  <si>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</si>
  <si>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</si>
  <si>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</si>
  <si>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</si>
  <si>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</si>
  <si>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</si>
  <si>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</si>
  <si>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</si>
  <si>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</si>
  <si>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</si>
  <si>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</si>
  <si>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</si>
  <si>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</si>
  <si>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</si>
  <si>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</si>
  <si>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</si>
  <si>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</si>
  <si>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</si>
  <si>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</si>
  <si>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</si>
  <si>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</si>
  <si>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</si>
  <si>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</si>
  <si>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</si>
  <si>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</si>
  <si>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</si>
  <si>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</si>
  <si>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</si>
  <si>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</si>
  <si>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</si>
  <si>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</si>
  <si>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</si>
  <si>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</si>
  <si>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</si>
  <si>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</si>
  <si>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</si>
  <si>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</si>
  <si>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</si>
  <si>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</si>
  <si>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</si>
  <si>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</si>
  <si>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</si>
  <si>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</si>
  <si>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</si>
  <si>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</si>
  <si>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</si>
  <si>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</si>
  <si>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</si>
  <si>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</si>
  <si>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</si>
  <si>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</si>
  <si>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</si>
  <si>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</si>
  <si>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</si>
  <si>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</si>
  <si>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</si>
  <si>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</si>
  <si>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</si>
  <si>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</si>
  <si>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</si>
  <si>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</si>
  <si>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</si>
  <si>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</si>
  <si>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</si>
  <si>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</si>
  <si>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</si>
  <si>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</si>
  <si>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</si>
  <si>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</si>
  <si>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</si>
  <si>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</si>
  <si>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</si>
  <si>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</si>
  <si>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</si>
  <si>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</si>
  <si>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</si>
  <si>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</si>
  <si>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</si>
  <si>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</si>
  <si>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</si>
  <si>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</si>
  <si>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</si>
  <si>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</si>
  <si>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</si>
  <si>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</si>
  <si>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</si>
  <si>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</si>
  <si>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</si>
  <si>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</si>
  <si>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</si>
  <si>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</si>
  <si>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</si>
  <si>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</si>
  <si>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</si>
  <si>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</si>
  <si>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</si>
  <si>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</si>
  <si>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</si>
  <si>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</si>
  <si>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</si>
  <si>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</si>
  <si>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</si>
  <si>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</si>
  <si>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</si>
  <si>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</si>
  <si>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</si>
  <si>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</si>
  <si>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</si>
  <si>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</si>
  <si>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</si>
  <si>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</si>
  <si>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</si>
  <si>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</si>
  <si>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</si>
  <si>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</si>
  <si>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</si>
  <si>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</si>
  <si>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</si>
  <si>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</si>
  <si>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</si>
  <si>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</si>
  <si>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</si>
  <si>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</si>
  <si>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</si>
  <si>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</si>
  <si>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</si>
  <si>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</si>
  <si>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</si>
  <si>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</si>
  <si>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</si>
  <si>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</si>
  <si>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</si>
  <si>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</si>
  <si>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</si>
  <si>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</si>
  <si>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</si>
  <si>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</si>
  <si>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</si>
  <si>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</si>
  <si>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</si>
  <si>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</si>
  <si>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</si>
  <si>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</si>
  <si>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</si>
  <si>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</si>
  <si>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</si>
  <si>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</si>
  <si>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</si>
  <si>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</si>
  <si>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</si>
  <si>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</si>
  <si>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</si>
  <si>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</si>
  <si>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</si>
  <si>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</si>
  <si>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</si>
  <si>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</si>
  <si>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</si>
  <si>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</si>
  <si>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</si>
  <si>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</si>
  <si>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</si>
  <si>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</si>
  <si>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</si>
  <si>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</si>
  <si>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</si>
  <si>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</si>
  <si>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</si>
  <si>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</si>
  <si>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</si>
  <si>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</si>
  <si>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</si>
  <si>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</si>
  <si>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</si>
  <si>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</si>
  <si>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</si>
  <si>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</si>
  <si>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</si>
  <si>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</si>
  <si>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</si>
  <si>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</si>
  <si>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</si>
  <si>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</si>
  <si>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</si>
  <si>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</si>
  <si>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</si>
  <si>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</si>
  <si>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</si>
  <si>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</si>
  <si>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</si>
  <si>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</si>
  <si>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</si>
  <si>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</si>
  <si>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</si>
  <si>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</si>
  <si>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</si>
  <si>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</si>
  <si>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</si>
  <si>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</si>
  <si>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</si>
  <si>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</si>
  <si>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</si>
  <si>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</si>
  <si>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</si>
  <si>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</si>
  <si>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</si>
  <si>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</si>
  <si>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</si>
  <si>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</si>
  <si>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</si>
  <si>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</si>
  <si>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</si>
  <si>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</si>
  <si>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</si>
  <si>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</si>
  <si>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</si>
  <si>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</si>
  <si>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</si>
  <si>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</si>
  <si>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</si>
  <si>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</si>
  <si>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</si>
  <si>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</si>
  <si>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</si>
  <si>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</si>
  <si>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</si>
  <si>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</si>
  <si>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</si>
  <si>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</si>
  <si>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</si>
  <si>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</si>
  <si>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</si>
  <si>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</si>
  <si>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</si>
  <si>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</si>
  <si>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</si>
  <si>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</si>
  <si>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</si>
  <si>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</si>
  <si>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</si>
  <si>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</si>
  <si>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</si>
  <si>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</si>
  <si>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</si>
  <si>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</si>
  <si>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</si>
  <si>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</si>
  <si>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</si>
  <si>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</si>
  <si>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</si>
  <si>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</si>
  <si>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</si>
  <si>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</si>
  <si>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</si>
  <si>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</si>
  <si>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</si>
  <si>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</si>
  <si>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</si>
  <si>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</si>
  <si>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</si>
  <si>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</si>
  <si>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</si>
  <si>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</si>
  <si>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</si>
  <si>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</si>
  <si>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</si>
  <si>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</si>
  <si>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</si>
  <si>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</si>
  <si>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</si>
  <si>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</si>
  <si>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</si>
  <si>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</si>
  <si>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</si>
  <si>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</si>
  <si>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</si>
  <si>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</si>
  <si>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</si>
  <si>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</si>
  <si>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</si>
  <si>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</si>
  <si>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</si>
  <si>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</si>
  <si>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</si>
  <si>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</si>
  <si>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</si>
  <si>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</si>
  <si>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</si>
  <si>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</si>
  <si>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</si>
  <si>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</si>
  <si>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</si>
  <si>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</si>
  <si>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</si>
  <si>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</si>
  <si>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</si>
  <si>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</si>
  <si>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</si>
  <si>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</si>
  <si>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</si>
  <si>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</si>
  <si>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</si>
  <si>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</si>
  <si>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</si>
  <si>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</si>
  <si>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</si>
  <si>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</si>
  <si>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</si>
  <si>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</si>
  <si>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</si>
  <si>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</si>
  <si>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</si>
  <si>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</si>
  <si>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</si>
  <si>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</si>
  <si>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</si>
  <si>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</si>
  <si>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</si>
  <si>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</si>
  <si>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</si>
  <si>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</si>
  <si>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</si>
  <si>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</si>
  <si>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</si>
  <si>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</si>
  <si>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</si>
  <si>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</si>
  <si>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</si>
  <si>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</si>
  <si>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</si>
  <si>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</si>
  <si>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</si>
  <si>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</si>
  <si>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</si>
  <si>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</si>
  <si>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</si>
  <si>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</si>
  <si>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</si>
  <si>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</si>
  <si>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</si>
  <si>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</si>
  <si>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</si>
  <si>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</si>
  <si>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</si>
  <si>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</si>
  <si>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</si>
  <si>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</si>
  <si>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</si>
  <si>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</si>
  <si>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</si>
  <si>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</si>
  <si>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</si>
  <si>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</si>
  <si>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</si>
  <si>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</si>
  <si>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</si>
  <si>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</si>
  <si>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</si>
  <si>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</si>
  <si>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</si>
  <si>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</si>
  <si>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</si>
  <si>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</si>
  <si>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</si>
  <si>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</si>
  <si>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</si>
  <si>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</si>
  <si>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</si>
  <si>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</si>
  <si>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</si>
  <si>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</si>
  <si>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</si>
  <si>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</si>
  <si>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</si>
  <si>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</si>
  <si>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</si>
  <si>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</si>
  <si>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</si>
  <si>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</si>
  <si>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</si>
  <si>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</si>
  <si>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</si>
  <si>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</si>
  <si>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</si>
  <si>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</si>
  <si>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</si>
  <si>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</si>
  <si>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</si>
  <si>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</si>
  <si>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</si>
  <si>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</si>
  <si>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</si>
  <si>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</si>
  <si>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</si>
  <si>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</si>
  <si>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</si>
  <si>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</si>
  <si>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</si>
  <si>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</si>
  <si>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</si>
  <si>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</si>
  <si>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</si>
  <si>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</si>
  <si>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</si>
  <si>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</si>
  <si>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</si>
  <si>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</si>
  <si>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</si>
  <si>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</si>
  <si>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</si>
  <si>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</si>
  <si>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</si>
  <si>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</si>
  <si>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</si>
  <si>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</si>
  <si>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</si>
  <si>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</si>
  <si>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</si>
  <si>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</si>
  <si>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</si>
  <si>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</si>
  <si>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</si>
  <si>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</si>
  <si>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</si>
  <si>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</si>
  <si>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</si>
  <si>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</si>
  <si>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</si>
  <si>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</si>
  <si>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</si>
  <si>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</si>
  <si>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</si>
  <si>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</si>
  <si>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</si>
  <si>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</si>
  <si>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</si>
  <si>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</si>
  <si>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</si>
  <si>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</si>
  <si>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</si>
  <si>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</si>
  <si>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</si>
  <si>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</si>
  <si>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</si>
  <si>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</si>
  <si>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</si>
  <si>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</si>
  <si>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</si>
  <si>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</si>
  <si>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</si>
  <si>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</si>
  <si>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</si>
  <si>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</si>
  <si>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</si>
  <si>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</si>
  <si>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</si>
  <si>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</si>
  <si>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</si>
  <si>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</si>
  <si>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</si>
  <si>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</si>
  <si>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</si>
  <si>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</si>
  <si>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</si>
  <si>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</si>
  <si>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</si>
  <si>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</si>
  <si>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</si>
  <si>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</si>
  <si>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</si>
  <si>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</si>
  <si>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</si>
  <si>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</si>
  <si>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</si>
  <si>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</si>
  <si>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</si>
  <si>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</si>
  <si>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</si>
  <si>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</si>
  <si>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</si>
  <si>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</si>
  <si>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</si>
  <si>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</si>
  <si>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</si>
  <si>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</si>
  <si>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</si>
  <si>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</si>
  <si>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</si>
  <si>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</si>
  <si>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</si>
  <si>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</si>
  <si>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</si>
  <si>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</si>
  <si>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</si>
  <si>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</si>
  <si>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</si>
  <si>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</si>
  <si>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</si>
  <si>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</si>
  <si>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</si>
  <si>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</si>
  <si>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</si>
  <si>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</si>
  <si>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</si>
  <si>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</si>
  <si>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</si>
  <si>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</si>
  <si>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</si>
  <si>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</si>
  <si>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</si>
  <si>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</si>
  <si>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</si>
  <si>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</si>
  <si>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</si>
  <si>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</si>
  <si>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</si>
  <si>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</si>
  <si>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</si>
  <si>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</si>
  <si>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</si>
  <si>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</si>
  <si>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</si>
  <si>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</si>
  <si>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</si>
  <si>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</si>
  <si>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</si>
  <si>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</si>
  <si>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</si>
  <si>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</si>
  <si>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</si>
  <si>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</si>
  <si>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</si>
  <si>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</si>
  <si>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</si>
  <si>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</si>
  <si>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</si>
  <si>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</si>
  <si>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</si>
  <si>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</si>
  <si>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</si>
  <si>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</si>
  <si>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</si>
  <si>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</si>
  <si>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</si>
  <si>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</si>
  <si>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</si>
  <si>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</si>
  <si>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</si>
  <si>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</si>
  <si>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</si>
  <si>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</si>
  <si>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</si>
  <si>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</si>
  <si>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</si>
  <si>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</si>
  <si>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</si>
  <si>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</si>
  <si>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</si>
  <si>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</si>
  <si>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</si>
  <si>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</si>
  <si>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</si>
  <si>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</si>
  <si>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</si>
  <si>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</si>
  <si>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</si>
  <si>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</si>
  <si>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</si>
  <si>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</si>
  <si>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</si>
  <si>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</si>
  <si>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</si>
  <si>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</si>
  <si>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</si>
  <si>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</si>
  <si>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</si>
  <si>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</si>
  <si>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</si>
  <si>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</si>
  <si>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</si>
  <si>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</si>
  <si>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</si>
  <si>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</si>
  <si>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</si>
  <si>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</si>
  <si>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</si>
  <si>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</si>
  <si>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</si>
  <si>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</si>
  <si>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</si>
  <si>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</si>
  <si>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</si>
  <si>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</si>
  <si>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</si>
  <si>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</si>
  <si>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</si>
  <si>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</si>
  <si>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</si>
  <si>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</si>
  <si>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</si>
  <si>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</si>
  <si>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</si>
  <si>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</si>
  <si>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</si>
  <si>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</si>
  <si>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</si>
  <si>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</si>
  <si>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</si>
  <si>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</si>
  <si>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</si>
  <si>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</si>
  <si>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</si>
  <si>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</si>
  <si>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</si>
  <si>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</si>
  <si>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</si>
  <si>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</si>
  <si>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</si>
  <si>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</si>
  <si>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</si>
  <si>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</si>
  <si>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</si>
  <si>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</si>
  <si>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</si>
  <si>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</si>
  <si>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</si>
  <si>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</si>
  <si>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</si>
  <si>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</si>
  <si>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</si>
  <si>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</si>
  <si>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</si>
  <si>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</si>
  <si>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</si>
  <si>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</si>
  <si>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</si>
  <si>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</si>
  <si>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</si>
  <si>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</si>
  <si>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</si>
  <si>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</si>
  <si>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</si>
  <si>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</si>
  <si>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</si>
  <si>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</si>
  <si>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</si>
  <si>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</si>
  <si>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</si>
  <si>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</si>
  <si>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</si>
  <si>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</si>
  <si>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</si>
  <si>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</si>
  <si>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</si>
  <si>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</si>
  <si>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</si>
  <si>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</si>
  <si>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</si>
  <si>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</si>
  <si>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</si>
  <si>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</si>
  <si>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</si>
  <si>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</si>
  <si>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</si>
  <si>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</si>
  <si>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</si>
  <si>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</si>
  <si>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</si>
  <si>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</si>
  <si>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</si>
  <si>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</si>
  <si>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</si>
  <si>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</si>
  <si>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</si>
  <si>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</si>
  <si>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</si>
  <si>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</si>
  <si>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</si>
  <si>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</si>
  <si>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</si>
  <si>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</si>
  <si>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</si>
  <si>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</si>
  <si>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</si>
  <si>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</si>
  <si>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</si>
  <si>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</si>
  <si>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</si>
  <si>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</si>
  <si>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</si>
  <si>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</si>
  <si>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</si>
  <si>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</si>
  <si>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</si>
  <si>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</si>
  <si>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</si>
  <si>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</si>
  <si>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</si>
  <si>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</si>
  <si>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</si>
  <si>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</si>
  <si>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</si>
  <si>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</si>
  <si>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</si>
  <si>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</si>
  <si>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</si>
  <si>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</si>
  <si>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</si>
  <si>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</si>
  <si>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</si>
  <si>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</si>
  <si>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</si>
  <si>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</si>
  <si>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</si>
  <si>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</si>
  <si>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</si>
  <si>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</si>
  <si>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</si>
  <si>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</si>
  <si>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</si>
  <si>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</si>
  <si>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</si>
  <si>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</si>
  <si>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</si>
  <si>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</si>
  <si>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</si>
  <si>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</si>
  <si>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</si>
  <si>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</si>
  <si>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</si>
  <si>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</si>
  <si>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</si>
  <si>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</si>
  <si>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</si>
  <si>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</si>
  <si>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</si>
  <si>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</si>
  <si>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</si>
  <si>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</si>
  <si>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</si>
  <si>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</si>
  <si>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</si>
  <si>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</si>
  <si>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</si>
  <si>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</si>
  <si>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</si>
  <si>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</si>
  <si>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</si>
  <si>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</si>
  <si>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</si>
  <si>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</si>
  <si>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</si>
  <si>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</si>
  <si>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</si>
  <si>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</si>
  <si>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</si>
  <si>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</si>
  <si>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</si>
  <si>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</si>
  <si>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</si>
  <si>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</si>
  <si>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</si>
  <si>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</si>
  <si>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</si>
  <si>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</si>
  <si>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</si>
  <si>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</si>
  <si>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</si>
  <si>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</si>
  <si>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</si>
  <si>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</si>
  <si>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</si>
  <si>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</si>
  <si>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</si>
  <si>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</si>
  <si>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</si>
  <si>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</si>
  <si>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</si>
  <si>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</si>
  <si>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</si>
  <si>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</si>
  <si>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</si>
  <si>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</si>
  <si>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</si>
  <si>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</si>
  <si>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</si>
  <si>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</si>
  <si>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</si>
  <si>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</si>
  <si>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</si>
  <si>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</si>
  <si>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</si>
  <si>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</si>
  <si>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</si>
  <si>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</si>
  <si>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</si>
  <si>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</si>
  <si>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</si>
  <si>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</si>
  <si>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</si>
  <si>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</si>
  <si>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</si>
  <si>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</si>
  <si>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</si>
  <si>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</si>
  <si>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</si>
  <si>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</si>
  <si>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</si>
  <si>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</si>
  <si>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</si>
  <si>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</si>
  <si>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</si>
  <si>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</si>
  <si>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</si>
  <si>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</si>
  <si>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</si>
  <si>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</si>
  <si>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</si>
  <si>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</si>
  <si>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</si>
  <si>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</si>
  <si>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</si>
  <si>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</si>
  <si>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</si>
  <si>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</si>
  <si>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</si>
  <si>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</si>
  <si>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</si>
  <si>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</si>
  <si>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</si>
  <si>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</si>
  <si>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</si>
  <si>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</si>
  <si>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</si>
  <si>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</si>
  <si>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</si>
  <si>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</si>
  <si>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</si>
  <si>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</si>
  <si>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</si>
  <si>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</si>
  <si>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</si>
  <si>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</si>
  <si>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</si>
  <si>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</si>
  <si>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</si>
  <si>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</si>
  <si>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</si>
  <si>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</si>
  <si>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</si>
  <si>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</si>
  <si>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</si>
  <si>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</si>
  <si>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</si>
  <si>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</si>
  <si>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</si>
  <si>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</si>
  <si>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</si>
  <si>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</si>
  <si>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</si>
  <si>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</si>
  <si>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</si>
  <si>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</si>
  <si>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</si>
  <si>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</si>
  <si>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</si>
  <si>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</si>
  <si>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</si>
  <si>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</si>
  <si>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</si>
  <si>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</si>
  <si>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</si>
  <si>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</si>
  <si>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</si>
  <si>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</si>
  <si>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</si>
  <si>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</si>
  <si>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</si>
  <si>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</si>
  <si>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</si>
  <si>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</si>
  <si>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</si>
  <si>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</si>
  <si>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</si>
  <si>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</si>
  <si>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</si>
  <si>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</si>
  <si>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</si>
  <si>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</si>
  <si>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</si>
  <si>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</si>
  <si>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</si>
  <si>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</si>
  <si>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</si>
  <si>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</si>
  <si>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</si>
  <si>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</si>
  <si>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</si>
  <si>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</si>
  <si>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</si>
  <si>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</si>
  <si>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</si>
  <si>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</si>
  <si>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</si>
  <si>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</si>
  <si>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</si>
  <si>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</si>
  <si>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</si>
  <si>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</si>
  <si>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</si>
  <si>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</si>
  <si>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</si>
  <si>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</si>
  <si>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</si>
  <si>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</si>
  <si>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</si>
  <si>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</si>
  <si>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</si>
  <si>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</si>
  <si>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</si>
  <si>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</si>
  <si>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</si>
  <si>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</si>
  <si>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</si>
  <si>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</si>
  <si>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</si>
  <si>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</si>
  <si>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</si>
  <si>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</si>
  <si>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</si>
  <si>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</si>
  <si>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</si>
  <si>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</si>
  <si>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</si>
  <si>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</si>
  <si>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</si>
  <si>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</si>
  <si>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</si>
  <si>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</si>
  <si>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</si>
  <si>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</si>
  <si>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</si>
  <si>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</si>
  <si>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</si>
  <si>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</si>
  <si>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</si>
  <si>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</si>
  <si>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</si>
  <si>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</si>
  <si>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</si>
  <si>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</si>
  <si>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</si>
  <si>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</si>
  <si>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</si>
  <si>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</si>
  <si>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</si>
  <si>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</si>
  <si>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</si>
  <si>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</si>
  <si>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</si>
  <si>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</si>
  <si>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</si>
  <si>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</si>
  <si>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</si>
  <si>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</si>
  <si>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</si>
  <si>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</si>
  <si>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</si>
  <si>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</si>
  <si>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</si>
  <si>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</si>
  <si>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</si>
  <si>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</si>
  <si>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</si>
  <si>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</si>
  <si>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</si>
  <si>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</si>
  <si>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</si>
  <si>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</si>
  <si>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</si>
  <si>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</si>
  <si>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</si>
  <si>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</si>
  <si>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</si>
  <si>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</si>
  <si>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</si>
  <si>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</si>
  <si>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</si>
  <si>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</si>
  <si>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</si>
  <si>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</si>
  <si>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</si>
  <si>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</si>
  <si>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</si>
  <si>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</si>
  <si>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</si>
  <si>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</si>
  <si>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</si>
  <si>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</si>
  <si>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</si>
  <si>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</si>
  <si>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</si>
  <si>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</si>
  <si>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</si>
  <si>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</si>
  <si>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</si>
  <si>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</si>
  <si>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</si>
  <si>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</si>
  <si>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</si>
  <si>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</si>
  <si>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</si>
  <si>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</si>
  <si>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</si>
  <si>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</si>
  <si>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</si>
  <si>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</si>
  <si>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</si>
  <si>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</si>
  <si>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</si>
  <si>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</si>
  <si>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</si>
  <si>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</si>
  <si>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</si>
  <si>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</si>
  <si>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</si>
  <si>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</si>
  <si>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</si>
  <si>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</si>
  <si>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</si>
  <si>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</si>
  <si>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</si>
  <si>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</si>
  <si>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</si>
  <si>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</si>
  <si>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</si>
  <si>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</si>
  <si>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</si>
  <si>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</si>
  <si>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</si>
  <si>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</si>
  <si>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</si>
  <si>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</si>
  <si>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</si>
  <si>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</si>
  <si>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</si>
  <si>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</si>
  <si>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</si>
  <si>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</si>
  <si>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</si>
  <si>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</si>
  <si>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</si>
  <si>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</si>
  <si>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</si>
  <si>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</si>
  <si>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</si>
  <si>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</si>
  <si>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</si>
  <si>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</si>
  <si>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</si>
  <si>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</si>
  <si>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</si>
  <si>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</si>
  <si>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</si>
  <si>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</si>
  <si>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</si>
  <si>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</si>
  <si>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</si>
  <si>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</si>
  <si>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</si>
  <si>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</si>
  <si>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</si>
  <si>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</si>
  <si>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</si>
  <si>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</si>
  <si>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</si>
  <si>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</si>
  <si>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</si>
  <si>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</si>
  <si>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</si>
  <si>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</si>
  <si>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</si>
  <si>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</si>
  <si>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</si>
  <si>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</si>
  <si>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</si>
  <si>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</si>
  <si>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</si>
  <si>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</si>
  <si>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</si>
  <si>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</si>
  <si>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</si>
  <si>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</si>
  <si>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</si>
  <si>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</si>
  <si>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</si>
  <si>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</si>
  <si>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</si>
  <si>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</si>
  <si>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</si>
  <si>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</si>
  <si>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</si>
  <si>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</si>
  <si>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</si>
  <si>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</si>
  <si>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</si>
  <si>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</si>
  <si>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</si>
  <si>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</si>
  <si>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</si>
  <si>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</si>
  <si>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</si>
  <si>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</si>
  <si>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</si>
  <si>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</si>
  <si>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</si>
  <si>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</si>
  <si>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</si>
  <si>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</si>
  <si>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</si>
  <si>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</si>
  <si>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</si>
  <si>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</si>
  <si>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</si>
  <si>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</si>
  <si>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</si>
  <si>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</si>
  <si>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</si>
  <si>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</si>
  <si>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</si>
  <si>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</si>
  <si>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</si>
  <si>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</si>
  <si>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</si>
  <si>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</si>
  <si>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</si>
  <si>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</si>
  <si>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</si>
  <si>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</si>
  <si>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</si>
  <si>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</si>
  <si>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</si>
  <si>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</si>
  <si>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</si>
  <si>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</si>
  <si>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</si>
  <si>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</si>
  <si>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</si>
  <si>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</si>
  <si>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</si>
  <si>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</si>
  <si>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</si>
  <si>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</si>
  <si>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</si>
  <si>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</si>
  <si>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</si>
  <si>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</si>
  <si>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</si>
  <si>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</si>
  <si>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</si>
  <si>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</si>
  <si>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</si>
  <si>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</si>
  <si>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</si>
  <si>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</si>
  <si>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</si>
  <si>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</si>
  <si>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</si>
  <si>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</si>
  <si>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</si>
  <si>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</si>
  <si>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</si>
  <si>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</si>
  <si>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</si>
  <si>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</si>
  <si>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</si>
  <si>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</si>
  <si>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</si>
  <si>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</si>
  <si>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</si>
  <si>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</si>
  <si>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</si>
  <si>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</si>
  <si>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</si>
  <si>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</si>
  <si>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</si>
  <si>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</si>
  <si>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</si>
  <si>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</si>
  <si>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</si>
  <si>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</si>
  <si>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</si>
  <si>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</si>
  <si>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</si>
  <si>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</si>
  <si>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</si>
  <si>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</si>
  <si>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</si>
  <si>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</si>
  <si>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</si>
  <si>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</si>
  <si>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</si>
  <si>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</si>
  <si>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</si>
  <si>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</si>
  <si>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</si>
  <si>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</si>
  <si>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</si>
  <si>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</si>
  <si>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</si>
  <si>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</si>
  <si>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</si>
  <si>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</si>
  <si>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</si>
  <si>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</si>
  <si>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</si>
  <si>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</si>
  <si>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</si>
  <si>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</si>
  <si>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</si>
  <si>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</si>
  <si>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</si>
  <si>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</si>
  <si>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</si>
  <si>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</si>
  <si>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</si>
  <si>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</si>
  <si>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</si>
  <si>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</si>
  <si>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</si>
  <si>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</si>
  <si>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</si>
  <si>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</si>
  <si>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</si>
  <si>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</si>
  <si>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</si>
  <si>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</si>
  <si>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</si>
  <si>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</si>
  <si>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</si>
  <si>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</si>
  <si>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</si>
  <si>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</si>
  <si>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</si>
  <si>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</si>
  <si>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</si>
  <si>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</si>
  <si>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</si>
  <si>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</si>
  <si>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</si>
  <si>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</si>
  <si>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</si>
  <si>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</si>
  <si>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</si>
  <si>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</si>
  <si>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</si>
  <si>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</si>
  <si>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</si>
  <si>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</si>
  <si>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</si>
  <si>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</si>
  <si>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</si>
  <si>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</si>
  <si>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</si>
  <si>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</si>
  <si>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</si>
  <si>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</si>
  <si>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</si>
  <si>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</si>
  <si>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</si>
  <si>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</si>
  <si>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</si>
  <si>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</si>
  <si>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</si>
  <si>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</si>
  <si>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</si>
  <si>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</si>
  <si>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</si>
  <si>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</si>
  <si>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</si>
  <si>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</si>
  <si>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</si>
  <si>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</si>
  <si>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</si>
  <si>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</si>
  <si>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</si>
  <si>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</si>
  <si>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</si>
  <si>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</si>
  <si>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</si>
  <si>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</si>
  <si>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</si>
  <si>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</si>
  <si>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</si>
  <si>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</si>
  <si>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</si>
  <si>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</si>
  <si>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</si>
  <si>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</si>
  <si>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</si>
  <si>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</si>
  <si>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</si>
  <si>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</si>
  <si>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</si>
  <si>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</si>
  <si>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</si>
  <si>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</si>
  <si>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</si>
  <si>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</si>
  <si>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</si>
  <si>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</si>
  <si>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</si>
  <si>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</si>
  <si>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</si>
  <si>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</si>
  <si>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</si>
  <si>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</si>
  <si>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</si>
  <si>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</si>
  <si>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</si>
  <si>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</si>
  <si>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</si>
  <si>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</si>
  <si>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</si>
  <si>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</si>
  <si>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</si>
  <si>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</si>
  <si>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</si>
  <si>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</si>
  <si>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</si>
  <si>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</si>
  <si>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</si>
  <si>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</si>
  <si>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</si>
  <si>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</si>
  <si>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</si>
  <si>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</si>
  <si>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</si>
  <si>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</si>
  <si>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</si>
  <si>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</si>
  <si>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</si>
  <si>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</si>
  <si>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</si>
  <si>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</si>
  <si>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</si>
  <si>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</si>
  <si>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</si>
  <si>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</si>
  <si>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</si>
  <si>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</si>
  <si>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</si>
  <si>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</si>
  <si>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</si>
  <si>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</si>
  <si>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</si>
  <si>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</si>
  <si>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</si>
  <si>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</si>
  <si>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</si>
  <si>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</si>
  <si>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</si>
  <si>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</si>
  <si>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</si>
  <si>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</si>
  <si>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</si>
  <si>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</si>
  <si>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</si>
  <si>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</si>
  <si>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</si>
  <si>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</si>
  <si>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</si>
  <si>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</si>
  <si>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</si>
  <si>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</si>
  <si>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</si>
  <si>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</si>
  <si>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</si>
  <si>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</si>
  <si>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</si>
  <si>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</si>
  <si>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</si>
  <si>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</si>
  <si>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</si>
  <si>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</si>
  <si>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</si>
  <si>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</si>
  <si>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</si>
  <si>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</si>
  <si>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</si>
  <si>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</si>
  <si>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</si>
  <si>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</si>
  <si>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</si>
  <si>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</si>
  <si>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</si>
  <si>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</si>
  <si>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</si>
  <si>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</si>
  <si>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</si>
  <si>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</si>
  <si>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</si>
  <si>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</si>
  <si>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</si>
  <si>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</si>
  <si>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</si>
  <si>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</si>
  <si>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</si>
  <si>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</si>
  <si>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</si>
  <si>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</si>
  <si>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</si>
  <si>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</si>
  <si>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</si>
  <si>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</si>
  <si>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</si>
  <si>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</si>
  <si>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</si>
  <si>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</si>
  <si>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</si>
  <si>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</si>
  <si>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</si>
  <si>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</si>
  <si>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</si>
  <si>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</si>
  <si>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</si>
  <si>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</si>
  <si>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</si>
  <si>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</si>
  <si>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</si>
  <si>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</si>
  <si>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</si>
  <si>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</si>
  <si>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</si>
  <si>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</si>
  <si>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</si>
  <si>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</si>
  <si>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</si>
  <si>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</si>
  <si>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</si>
  <si>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</si>
  <si>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</si>
  <si>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</si>
  <si>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</si>
  <si>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</si>
  <si>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</si>
  <si>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</si>
  <si>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</si>
  <si>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</si>
  <si>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</si>
  <si>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</si>
  <si>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</si>
  <si>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</si>
  <si>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</si>
  <si>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</si>
  <si>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</si>
  <si>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</si>
  <si>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</si>
  <si>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</si>
  <si>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</si>
  <si>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</si>
  <si>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</si>
  <si>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</si>
  <si>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</si>
  <si>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</si>
  <si>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</si>
  <si>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</si>
  <si>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</si>
  <si>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</si>
  <si>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</si>
  <si>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</si>
  <si>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</si>
  <si>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</si>
  <si>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</si>
  <si>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</si>
  <si>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</si>
  <si>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</si>
  <si>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</si>
  <si>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</si>
  <si>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</si>
  <si>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</si>
  <si>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</si>
  <si>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</si>
  <si>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</si>
  <si>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</si>
  <si>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</si>
  <si>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</si>
  <si>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</si>
  <si>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</si>
  <si>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</si>
  <si>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</si>
  <si>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</si>
  <si>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</si>
  <si>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</si>
  <si>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</si>
  <si>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</si>
  <si>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</si>
  <si>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</si>
  <si>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</si>
  <si>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</si>
  <si>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</si>
  <si>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</si>
  <si>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</si>
  <si>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</si>
  <si>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</si>
  <si>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</si>
  <si>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</si>
  <si>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</si>
  <si>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</si>
  <si>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</si>
  <si>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</si>
  <si>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</si>
  <si>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</si>
  <si>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</si>
  <si>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</si>
  <si>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</si>
  <si>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</si>
  <si>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</si>
  <si>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</si>
  <si>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</si>
  <si>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</si>
  <si>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</si>
  <si>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</si>
  <si>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</si>
  <si>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</si>
  <si>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</si>
  <si>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</si>
  <si>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</si>
  <si>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</si>
  <si>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</si>
  <si>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</si>
  <si>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</si>
  <si>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</si>
  <si>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</si>
  <si>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</si>
  <si>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</si>
  <si>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</si>
  <si>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</si>
  <si>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</si>
  <si>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</si>
  <si>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</si>
  <si>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</si>
  <si>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</si>
  <si>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</si>
  <si>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</si>
  <si>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</si>
  <si>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</si>
  <si>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</si>
  <si>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</si>
  <si>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</si>
  <si>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</si>
  <si>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</si>
  <si>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</si>
  <si>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</si>
  <si>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</si>
  <si>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</si>
  <si>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</si>
  <si>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</si>
  <si>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</si>
  <si>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</si>
  <si>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</si>
  <si>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</si>
  <si>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</si>
  <si>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</si>
  <si>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</si>
  <si>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</si>
  <si>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</si>
  <si>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</si>
  <si>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</si>
  <si>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</si>
  <si>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</si>
  <si>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</si>
  <si>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</si>
  <si>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</si>
  <si>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</si>
  <si>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</si>
  <si>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</si>
  <si>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</si>
  <si>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</si>
  <si>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</si>
  <si>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</si>
  <si>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</si>
  <si>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</si>
  <si>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</si>
  <si>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</si>
  <si>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</si>
  <si>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</si>
  <si>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</si>
  <si>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</si>
  <si>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</si>
  <si>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</si>
  <si>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</si>
  <si>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</si>
  <si>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</si>
  <si>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</si>
  <si>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</si>
  <si>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</si>
  <si>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</si>
  <si>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</si>
  <si>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</si>
  <si>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</si>
  <si>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</si>
  <si>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</si>
  <si>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</si>
  <si>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</si>
  <si>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</si>
  <si>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</si>
  <si>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</si>
  <si>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</si>
  <si>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</si>
  <si>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</si>
  <si>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</si>
  <si>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</si>
  <si>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</si>
  <si>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</si>
  <si>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</si>
  <si>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</si>
  <si>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</si>
  <si>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</si>
  <si>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</si>
  <si>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</si>
  <si>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</si>
  <si>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</si>
  <si>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</si>
  <si>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</si>
  <si>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</si>
  <si>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</si>
  <si>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</si>
  <si>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</si>
  <si>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</si>
  <si>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</si>
  <si>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</si>
  <si>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</si>
  <si>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</si>
  <si>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</si>
  <si>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</si>
  <si>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</si>
  <si>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</si>
  <si>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</si>
  <si>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</si>
  <si>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</si>
  <si>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</si>
  <si>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</si>
  <si>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</si>
  <si>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</si>
  <si>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</si>
  <si>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</si>
  <si>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</si>
  <si>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</si>
  <si>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</si>
  <si>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</si>
  <si>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</si>
  <si>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</si>
  <si>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</si>
  <si>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</si>
  <si>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</si>
  <si>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</si>
  <si>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</si>
  <si>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</si>
  <si>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</si>
  <si>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</si>
  <si>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</si>
  <si>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</si>
  <si>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</si>
  <si>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</si>
  <si>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</si>
  <si>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</si>
  <si>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</si>
  <si>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</si>
  <si>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</si>
  <si>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</si>
  <si>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</si>
  <si>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</si>
  <si>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</si>
  <si>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</si>
  <si>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</si>
  <si>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</si>
  <si>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</si>
  <si>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</si>
  <si>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</si>
  <si>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</si>
  <si>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</si>
  <si>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</si>
  <si>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</si>
  <si>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</si>
  <si>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</si>
  <si>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</si>
  <si>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</si>
  <si>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</si>
  <si>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</si>
  <si>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</si>
  <si>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</si>
  <si>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</si>
  <si>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</si>
  <si>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</si>
  <si>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</si>
  <si>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</si>
  <si>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</si>
  <si>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</si>
  <si>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</si>
  <si>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</si>
  <si>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</si>
  <si>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</si>
  <si>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</si>
  <si>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</si>
  <si>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</si>
  <si>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</si>
  <si>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</si>
  <si>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</si>
  <si>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</si>
  <si>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</si>
  <si>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</si>
  <si>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</si>
  <si>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</si>
  <si>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</si>
  <si>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</si>
  <si>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</si>
  <si>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</si>
  <si>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</si>
  <si>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</si>
  <si>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</si>
  <si>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</si>
  <si>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</si>
  <si>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</si>
  <si>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</si>
  <si>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</si>
  <si>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</si>
  <si>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</si>
  <si>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</si>
  <si>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</si>
  <si>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</si>
  <si>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</si>
  <si>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</si>
  <si>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</si>
  <si>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</si>
  <si>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</si>
  <si>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</si>
  <si>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</si>
  <si>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</si>
  <si>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</si>
  <si>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</si>
  <si>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</si>
  <si>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</si>
  <si>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</si>
  <si>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</si>
  <si>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</si>
  <si>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</si>
  <si>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</si>
  <si>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</si>
  <si>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</si>
  <si>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</si>
  <si>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</si>
  <si>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</si>
  <si>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</si>
  <si>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</si>
  <si>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</si>
  <si>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</si>
  <si>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</si>
  <si>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</si>
  <si>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</si>
  <si>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</si>
  <si>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</si>
  <si>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</si>
  <si>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</si>
  <si>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</si>
  <si>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</si>
  <si>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</si>
  <si>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</si>
  <si>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</si>
  <si>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</si>
  <si>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</si>
  <si>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</si>
  <si>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</si>
  <si>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</si>
  <si>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</si>
  <si>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</si>
  <si>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</si>
  <si>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</si>
  <si>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</si>
  <si>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</si>
  <si>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</si>
  <si>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</si>
  <si>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</si>
  <si>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</si>
  <si>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</si>
  <si>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</si>
  <si>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</si>
  <si>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</si>
  <si>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</si>
  <si>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</si>
  <si>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</si>
  <si>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</si>
  <si>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</si>
  <si>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</si>
  <si>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</si>
  <si>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</si>
  <si>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</si>
  <si>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</si>
  <si>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</si>
  <si>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</si>
  <si>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</si>
  <si>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</si>
  <si>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</si>
  <si>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</si>
  <si>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</si>
  <si>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</si>
  <si>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</si>
  <si>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</si>
  <si>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</si>
  <si>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</si>
  <si>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</si>
  <si>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</si>
  <si>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</si>
  <si>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</si>
  <si>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</si>
  <si>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</si>
  <si>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</si>
  <si>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</si>
  <si>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</si>
  <si>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</si>
  <si>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</si>
  <si>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</si>
  <si>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</si>
  <si>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</si>
  <si>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</si>
  <si>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</si>
  <si>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</si>
  <si>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</si>
  <si>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</si>
  <si>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</si>
  <si>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</si>
  <si>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</si>
  <si>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</si>
  <si>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</si>
  <si>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</si>
  <si>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</si>
  <si>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</si>
  <si>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</si>
  <si>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</si>
  <si>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</si>
  <si>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</si>
  <si>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</si>
  <si>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</si>
  <si>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</si>
  <si>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</si>
  <si>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</si>
  <si>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</si>
  <si>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</si>
  <si>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</si>
  <si>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</si>
  <si>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</si>
  <si>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</si>
  <si>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</si>
  <si>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</si>
  <si>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</si>
  <si>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</si>
  <si>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</si>
  <si>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</si>
  <si>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</si>
  <si>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</si>
  <si>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</si>
  <si>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</si>
  <si>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</si>
  <si>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</si>
  <si>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</si>
  <si>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</si>
  <si>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</si>
  <si>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</si>
  <si>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</si>
  <si>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</si>
  <si>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</si>
  <si>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</si>
  <si>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</si>
  <si>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</si>
  <si>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</si>
  <si>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</si>
  <si>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</si>
  <si>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</si>
  <si>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</si>
  <si>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</si>
  <si>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</si>
  <si>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</si>
  <si>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</si>
  <si>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</si>
  <si>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</si>
  <si>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</si>
  <si>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</si>
  <si>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</si>
  <si>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</si>
  <si>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</si>
  <si>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</si>
  <si>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</si>
  <si>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</si>
  <si>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</si>
  <si>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</si>
  <si>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</si>
  <si>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</si>
  <si>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</si>
  <si>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</si>
  <si>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</si>
  <si>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</si>
  <si>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</si>
  <si>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</si>
  <si>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</si>
  <si>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</si>
  <si>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</si>
  <si>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</si>
  <si>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</si>
  <si>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</si>
  <si>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</si>
  <si>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</si>
  <si>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</si>
  <si>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</si>
  <si>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</si>
  <si>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</si>
  <si>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</si>
  <si>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</si>
  <si>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</si>
  <si>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</si>
  <si>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</si>
  <si>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</si>
  <si>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</si>
  <si>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</si>
  <si>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</si>
  <si>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</si>
  <si>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</si>
  <si>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</si>
  <si>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</si>
  <si>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</si>
  <si>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</si>
  <si>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</si>
  <si>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</si>
  <si>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</si>
  <si>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</si>
  <si>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</si>
  <si>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</si>
  <si>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</si>
  <si>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</si>
  <si>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</si>
  <si>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</si>
  <si>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</si>
  <si>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</si>
  <si>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</si>
  <si>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</si>
  <si>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</si>
  <si>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</si>
  <si>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</si>
  <si>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</si>
  <si>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</si>
  <si>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</si>
  <si>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</si>
  <si>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</si>
  <si>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</si>
  <si>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</si>
  <si>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</si>
  <si>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</si>
  <si>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</si>
  <si>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</si>
  <si>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</si>
  <si>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</si>
  <si>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</si>
  <si>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</si>
  <si>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</si>
  <si>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</si>
  <si>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</si>
  <si>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</si>
  <si>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</si>
  <si>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</si>
  <si>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</si>
  <si>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</si>
  <si>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</si>
  <si>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</si>
  <si>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</si>
  <si>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</si>
  <si>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</si>
  <si>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</si>
  <si>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</si>
  <si>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</si>
  <si>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</si>
  <si>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</si>
  <si>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</si>
  <si>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</si>
  <si>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</si>
  <si>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</si>
  <si>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</si>
  <si>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</si>
  <si>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</si>
  <si>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</si>
  <si>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</si>
  <si>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</si>
  <si>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</si>
  <si>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</si>
  <si>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</si>
  <si>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</si>
  <si>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</si>
  <si>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</si>
  <si>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</si>
  <si>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</si>
  <si>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</si>
  <si>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</si>
  <si>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</si>
  <si>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</si>
  <si>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</si>
  <si>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</si>
  <si>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</si>
  <si>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</si>
  <si>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</si>
  <si>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</si>
  <si>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</si>
  <si>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</si>
  <si>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</si>
  <si>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</si>
  <si>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</si>
  <si>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</si>
  <si>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</si>
  <si>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</si>
  <si>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</si>
  <si>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</si>
  <si>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</si>
  <si>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</si>
  <si>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</si>
  <si>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</si>
  <si>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</si>
  <si>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</si>
  <si>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</si>
  <si>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</si>
  <si>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</si>
  <si>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</si>
  <si>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</si>
  <si>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</si>
  <si>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</si>
  <si>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</si>
  <si>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</si>
  <si>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</si>
  <si>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</si>
  <si>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</si>
  <si>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</si>
  <si>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</si>
  <si>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</si>
  <si>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</si>
  <si>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</si>
  <si>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</si>
  <si>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</si>
  <si>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</si>
  <si>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</si>
  <si>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</si>
  <si>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</si>
  <si>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</si>
  <si>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</si>
  <si>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</si>
  <si>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</si>
  <si>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</si>
  <si>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</si>
  <si>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</si>
  <si>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</si>
  <si>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</si>
  <si>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</si>
  <si>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</si>
  <si>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</si>
  <si>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</si>
  <si>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</si>
  <si>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</si>
  <si>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</si>
  <si>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</si>
  <si>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</si>
  <si>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</si>
  <si>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</si>
  <si>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</si>
  <si>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</si>
  <si>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</si>
  <si>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</si>
  <si>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</si>
  <si>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</si>
  <si>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</si>
  <si>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</si>
  <si>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</si>
  <si>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</si>
  <si>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</si>
  <si>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</si>
  <si>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</si>
  <si>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</si>
  <si>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</si>
  <si>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</si>
  <si>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</si>
  <si>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</si>
  <si>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</si>
  <si>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</si>
  <si>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</si>
  <si>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</si>
  <si>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</si>
  <si>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</si>
  <si>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</si>
  <si>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</si>
  <si>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</si>
  <si>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</si>
  <si>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</si>
  <si>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</si>
  <si>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</si>
  <si>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</si>
  <si>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</si>
  <si>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</si>
  <si>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</si>
  <si>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</si>
  <si>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</si>
  <si>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</si>
  <si>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</si>
  <si>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</si>
  <si>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</si>
  <si>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</si>
  <si>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</si>
  <si>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</si>
  <si>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</si>
  <si>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</si>
  <si>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</si>
  <si>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</si>
  <si>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</si>
  <si>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</si>
  <si>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</si>
  <si>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</si>
  <si>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</si>
  <si>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</si>
  <si>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</si>
  <si>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</si>
  <si>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</si>
  <si>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</si>
  <si>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</si>
  <si>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</si>
  <si>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</si>
  <si>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</si>
  <si>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</si>
  <si>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</si>
  <si>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</si>
  <si>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</si>
  <si>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</si>
  <si>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</si>
  <si>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</si>
  <si>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</si>
  <si>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</si>
  <si>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</si>
  <si>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</si>
  <si>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</si>
  <si>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</si>
  <si>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</si>
  <si>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</si>
  <si>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</si>
  <si>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</si>
  <si>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</si>
  <si>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</si>
  <si>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</si>
  <si>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</si>
  <si>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</si>
  <si>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</si>
  <si>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</si>
  <si>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</si>
  <si>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</si>
  <si>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</si>
  <si>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</si>
  <si>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</si>
  <si>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</si>
  <si>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</si>
  <si>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</si>
  <si>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</si>
  <si>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</si>
  <si>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</si>
  <si>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</si>
  <si>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</si>
  <si>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</si>
  <si>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</si>
  <si>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</si>
  <si>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</si>
  <si>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</si>
  <si>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</si>
  <si>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</si>
  <si>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</si>
  <si>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</si>
  <si>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</si>
  <si>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</si>
  <si>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</si>
  <si>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</si>
  <si>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</si>
  <si>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</si>
  <si>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</si>
  <si>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</si>
  <si>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</si>
  <si>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</si>
  <si>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</si>
  <si>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</si>
  <si>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</si>
  <si>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</si>
  <si>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</si>
  <si>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</si>
  <si>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</si>
  <si>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</si>
  <si>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</si>
  <si>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</si>
  <si>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</si>
  <si>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</si>
  <si>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</si>
  <si>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</si>
  <si>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</si>
  <si>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</si>
  <si>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</si>
  <si>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</si>
  <si>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</si>
  <si>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</si>
  <si>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</si>
  <si>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</si>
  <si>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</si>
  <si>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</si>
  <si>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</si>
  <si>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</si>
  <si>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</si>
  <si>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</si>
  <si>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</si>
  <si>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</si>
  <si>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</si>
  <si>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</si>
  <si>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</si>
  <si>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</si>
  <si>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</si>
  <si>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</si>
  <si>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</si>
  <si>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</si>
  <si>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</si>
  <si>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</si>
  <si>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</si>
  <si>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</si>
  <si>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</si>
  <si>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</si>
  <si>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</si>
  <si>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</si>
  <si>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</si>
  <si>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</si>
  <si>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</si>
  <si>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</si>
  <si>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</si>
  <si>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</si>
  <si>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</si>
  <si>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</si>
  <si>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</si>
  <si>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</si>
  <si>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</si>
  <si>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</si>
  <si>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</si>
  <si>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</si>
  <si>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</si>
  <si>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</si>
  <si>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</si>
  <si>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</si>
  <si>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</si>
  <si>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</si>
  <si>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</si>
  <si>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</si>
  <si>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</si>
  <si>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</si>
  <si>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</si>
  <si>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</si>
  <si>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</si>
  <si>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</si>
  <si>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</si>
  <si>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</si>
  <si>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</si>
  <si>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</si>
  <si>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</si>
  <si>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</si>
  <si>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</si>
  <si>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</si>
  <si>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</si>
  <si>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</si>
  <si>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</si>
  <si>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</si>
  <si>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</si>
  <si>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</si>
  <si>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</si>
  <si>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</si>
  <si>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</si>
  <si>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</si>
  <si>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</si>
  <si>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</si>
  <si>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</si>
  <si>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</si>
  <si>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</si>
  <si>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</si>
  <si>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</si>
  <si>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</si>
  <si>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</si>
  <si>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</si>
  <si>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</si>
  <si>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</si>
  <si>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</si>
  <si>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</si>
  <si>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</si>
  <si>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</si>
  <si>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</si>
  <si>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</si>
  <si>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</si>
  <si>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</si>
  <si>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</si>
  <si>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</si>
  <si>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</si>
  <si>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</si>
  <si>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</si>
  <si>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</si>
  <si>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</si>
  <si>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</si>
  <si>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</si>
  <si>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</si>
  <si>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</si>
  <si>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</si>
  <si>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</si>
  <si>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</si>
  <si>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</si>
  <si>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</si>
  <si>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</si>
  <si>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</si>
  <si>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</si>
  <si>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</si>
  <si>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</si>
  <si>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</si>
  <si>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</si>
  <si>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</si>
  <si>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</si>
  <si>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</si>
  <si>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</si>
  <si>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</si>
  <si>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</si>
  <si>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</si>
  <si>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</si>
  <si>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</si>
  <si>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</si>
  <si>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</si>
  <si>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</si>
  <si>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</si>
  <si>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</si>
  <si>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</si>
  <si>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</si>
  <si>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</si>
  <si>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</si>
  <si>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</si>
  <si>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</si>
  <si>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</si>
  <si>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</si>
  <si>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</si>
  <si>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</si>
  <si>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</si>
  <si>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</si>
  <si>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</si>
  <si>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</si>
  <si>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</si>
  <si>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</si>
  <si>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</si>
  <si>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</si>
  <si>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</si>
  <si>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</si>
  <si>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</si>
  <si>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</si>
  <si>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</si>
  <si>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</si>
  <si>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</si>
  <si>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</si>
  <si>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</si>
  <si>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</si>
  <si>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</si>
  <si>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</si>
  <si>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</si>
  <si>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</si>
  <si>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</si>
  <si>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</si>
  <si>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</si>
  <si>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</si>
  <si>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</si>
  <si>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</si>
  <si>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</si>
  <si>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</si>
  <si>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</si>
  <si>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</si>
  <si>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</si>
  <si>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</si>
  <si>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</si>
  <si>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</si>
  <si>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</si>
  <si>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</si>
  <si>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</si>
  <si>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</si>
  <si>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</si>
  <si>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</si>
  <si>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</si>
  <si>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</si>
  <si>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</si>
  <si>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</si>
  <si>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</si>
  <si>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</si>
  <si>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</si>
  <si>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</si>
  <si>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</si>
  <si>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</si>
  <si>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</si>
  <si>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</si>
  <si>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</si>
  <si>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</si>
  <si>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</si>
  <si>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</si>
  <si>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</si>
  <si>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</si>
  <si>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</si>
  <si>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</si>
  <si>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</si>
  <si>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</si>
  <si>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</si>
  <si>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</si>
  <si>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</si>
  <si>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</si>
  <si>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</si>
  <si>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</si>
  <si>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</si>
  <si>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</si>
  <si>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</si>
  <si>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</si>
  <si>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</si>
  <si>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</si>
  <si>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</si>
  <si>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</si>
  <si>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</si>
  <si>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</si>
  <si>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</si>
  <si>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</si>
  <si>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</si>
  <si>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</si>
  <si>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</si>
  <si>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</si>
  <si>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</si>
  <si>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</si>
  <si>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</si>
  <si>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</si>
  <si>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</si>
  <si>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</si>
  <si>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</si>
  <si>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</si>
  <si>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</si>
  <si>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</si>
  <si>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</si>
  <si>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</si>
  <si>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</si>
  <si>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</si>
  <si>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</si>
  <si>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</si>
  <si>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</si>
  <si>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</si>
  <si>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</si>
  <si>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</si>
  <si>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</si>
  <si>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</si>
  <si>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</si>
  <si>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</si>
  <si>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</si>
  <si>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</si>
  <si>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</si>
  <si>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</si>
  <si>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</si>
  <si>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</si>
  <si>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</si>
  <si>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</si>
  <si>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</si>
  <si>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</si>
  <si>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</si>
  <si>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</si>
  <si>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</si>
  <si>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</si>
  <si>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</si>
  <si>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</si>
  <si>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</si>
  <si>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</si>
  <si>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</si>
  <si>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</si>
  <si>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</si>
  <si>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</si>
  <si>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</si>
  <si>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</si>
  <si>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</si>
  <si>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</si>
  <si>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</si>
  <si>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</si>
  <si>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</si>
  <si>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</si>
  <si>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</si>
  <si>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</si>
  <si>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</si>
  <si>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</si>
  <si>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</si>
  <si>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</si>
  <si>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</si>
  <si>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</si>
  <si>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</si>
  <si>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</si>
  <si>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</si>
  <si>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</si>
  <si>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</si>
  <si>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</si>
  <si>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</si>
  <si>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</si>
  <si>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</si>
  <si>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</si>
  <si>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</si>
  <si>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</si>
  <si>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</si>
  <si>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</si>
  <si>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</si>
  <si>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</si>
  <si>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</si>
  <si>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</si>
  <si>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</si>
  <si>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</si>
  <si>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</si>
  <si>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</si>
  <si>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</si>
  <si>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</si>
  <si>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</si>
  <si>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</si>
  <si>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</si>
  <si>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</si>
  <si>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</si>
  <si>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</si>
  <si>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</si>
  <si>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</si>
  <si>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</si>
  <si>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</si>
  <si>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</si>
  <si>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</si>
  <si>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</si>
  <si>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</si>
  <si>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</si>
  <si>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</si>
  <si>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</si>
  <si>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</si>
  <si>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</si>
  <si>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</si>
  <si>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</si>
  <si>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</si>
  <si>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</si>
  <si>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</si>
  <si>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</si>
  <si>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</si>
  <si>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</si>
  <si>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</si>
  <si>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</si>
  <si>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</si>
  <si>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</si>
  <si>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</si>
  <si>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</si>
  <si>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</si>
  <si>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</si>
  <si>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</si>
  <si>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</si>
  <si>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</si>
  <si>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</si>
  <si>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</si>
  <si>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</si>
  <si>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</si>
  <si>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</si>
  <si>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</si>
  <si>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</si>
  <si>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</si>
  <si>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</si>
  <si>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</si>
  <si>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</si>
  <si>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</si>
  <si>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</si>
  <si>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</si>
  <si>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</si>
  <si>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</si>
  <si>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</si>
  <si>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</si>
  <si>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</si>
  <si>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</si>
  <si>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</si>
  <si>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</si>
  <si>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</si>
  <si>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</si>
  <si>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</si>
  <si>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</si>
  <si>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</si>
  <si>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</si>
  <si>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</si>
  <si>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</si>
  <si>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</si>
  <si>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</si>
  <si>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</si>
  <si>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</si>
  <si>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</si>
  <si>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</si>
  <si>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</si>
  <si>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</si>
  <si>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</si>
  <si>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</si>
  <si>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</si>
  <si>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</si>
  <si>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</si>
  <si>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</si>
  <si>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</si>
  <si>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</si>
  <si>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</si>
  <si>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</si>
  <si>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</si>
  <si>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</si>
  <si>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</si>
  <si>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</si>
  <si>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</si>
  <si>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</si>
  <si>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</si>
  <si>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</si>
  <si>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</si>
  <si>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</si>
  <si>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</si>
  <si>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</si>
  <si>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</si>
  <si>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</si>
  <si>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</si>
  <si>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</si>
  <si>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</si>
  <si>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</si>
  <si>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</si>
  <si>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</si>
  <si>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</si>
  <si>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</si>
  <si>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</si>
  <si>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</si>
  <si>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</si>
  <si>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</si>
  <si>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</si>
  <si>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</si>
  <si>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</si>
  <si>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</si>
  <si>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</si>
  <si>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</si>
  <si>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</si>
  <si>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</si>
  <si>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</si>
  <si>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</si>
  <si>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</si>
  <si>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</si>
  <si>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</si>
  <si>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</si>
  <si>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</si>
  <si>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</si>
  <si>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</si>
  <si>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</si>
  <si>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</si>
  <si>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</si>
  <si>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</si>
  <si>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</si>
  <si>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</si>
  <si>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</si>
  <si>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</si>
  <si>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</si>
  <si>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</si>
  <si>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</si>
  <si>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</si>
  <si>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</si>
  <si>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</si>
  <si>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</si>
  <si>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</si>
  <si>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</si>
  <si>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</si>
  <si>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</si>
  <si>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</si>
  <si>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</si>
  <si>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</si>
  <si>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</si>
  <si>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</si>
  <si>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</si>
  <si>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</si>
  <si>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</si>
  <si>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</si>
  <si>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</si>
  <si>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</si>
  <si>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</si>
  <si>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</si>
  <si>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</si>
  <si>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</si>
  <si>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</si>
  <si>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</si>
  <si>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</si>
  <si>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</si>
  <si>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</si>
  <si>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</si>
  <si>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</si>
  <si>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</si>
  <si>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</si>
  <si>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</si>
  <si>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</si>
  <si>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</si>
  <si>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</si>
  <si>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</si>
  <si>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</si>
  <si>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</si>
  <si>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</si>
  <si>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</si>
  <si>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</si>
  <si>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</si>
  <si>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</si>
  <si>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</si>
  <si>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</si>
  <si>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</si>
  <si>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</si>
  <si>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</si>
  <si>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</si>
  <si>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</si>
  <si>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</si>
  <si>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</si>
  <si>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</si>
  <si>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</si>
  <si>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</si>
  <si>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</si>
  <si>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</si>
  <si>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</si>
  <si>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</si>
  <si>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</si>
  <si>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</si>
  <si>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</si>
  <si>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</si>
  <si>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</si>
  <si>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</si>
  <si>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</si>
  <si>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</si>
  <si>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</si>
  <si>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</si>
  <si>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</si>
  <si>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</si>
  <si>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</si>
  <si>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</si>
  <si>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</si>
  <si>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</si>
  <si>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</si>
  <si>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</si>
  <si>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</si>
  <si>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</si>
  <si>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</si>
  <si>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</si>
  <si>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</si>
  <si>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</si>
  <si>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</si>
  <si>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</si>
  <si>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</si>
  <si>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</si>
  <si>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</si>
  <si>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</si>
  <si>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</si>
  <si>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</si>
  <si>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</si>
  <si>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</si>
  <si>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</si>
  <si>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</si>
  <si>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</si>
  <si>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</si>
  <si>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</si>
  <si>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</si>
  <si>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</si>
  <si>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</si>
  <si>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</si>
  <si>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</si>
  <si>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</si>
  <si>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</si>
  <si>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</si>
  <si>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</si>
  <si>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</si>
  <si>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</si>
  <si>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</si>
  <si>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</si>
  <si>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</si>
  <si>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</si>
  <si>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</si>
  <si>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</si>
  <si>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</si>
  <si>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</si>
  <si>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</si>
  <si>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</si>
  <si>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</si>
  <si>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</si>
  <si>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</si>
  <si>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</si>
  <si>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</si>
  <si>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</si>
  <si>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</si>
  <si>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</si>
  <si>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</si>
  <si>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</si>
  <si>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</si>
  <si>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</si>
  <si>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</si>
  <si>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</si>
  <si>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</si>
  <si>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</si>
  <si>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</si>
  <si>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</si>
  <si>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</si>
  <si>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</si>
  <si>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</si>
  <si>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</si>
  <si>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</si>
  <si>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</si>
  <si>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</si>
  <si>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</si>
  <si>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</si>
  <si>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</si>
  <si>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</si>
  <si>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</si>
  <si>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</si>
  <si>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</si>
  <si>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</si>
  <si>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</si>
  <si>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</si>
  <si>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</si>
  <si>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</si>
  <si>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</si>
  <si>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</si>
  <si>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</si>
  <si>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</si>
  <si>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</si>
  <si>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</si>
  <si>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</si>
  <si>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</si>
  <si>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</si>
  <si>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</si>
  <si>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</si>
  <si>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</si>
  <si>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</si>
  <si>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</si>
  <si>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</si>
  <si>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</si>
  <si>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</si>
  <si>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</si>
  <si>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</si>
  <si>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</si>
  <si>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</si>
  <si>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</si>
  <si>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</si>
  <si>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</si>
  <si>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</si>
  <si>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</si>
  <si>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</si>
  <si>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</si>
  <si>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</si>
  <si>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</si>
  <si>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</si>
  <si>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</si>
  <si>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</si>
  <si>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</si>
  <si>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</si>
  <si>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</si>
  <si>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</si>
  <si>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</si>
  <si>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</si>
  <si>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</si>
  <si>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</si>
  <si>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</si>
  <si>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</si>
  <si>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</si>
  <si>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</si>
  <si>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</si>
  <si>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</si>
  <si>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</si>
  <si>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</si>
  <si>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</si>
  <si>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</si>
  <si>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</si>
  <si>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</si>
  <si>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</si>
  <si>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</si>
  <si>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</si>
  <si>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</si>
  <si>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</si>
  <si>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</si>
  <si>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</si>
  <si>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</si>
  <si>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</si>
  <si>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</si>
  <si>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</si>
  <si>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</si>
  <si>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</si>
  <si>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</si>
  <si>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</si>
  <si>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</si>
  <si>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</si>
  <si>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</si>
  <si>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</si>
  <si>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</si>
  <si>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</si>
  <si>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</si>
  <si>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</si>
  <si>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</si>
  <si>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</si>
  <si>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</si>
  <si>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</si>
  <si>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</si>
  <si>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</si>
  <si>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</si>
  <si>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</si>
  <si>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</si>
  <si>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</si>
  <si>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</si>
  <si>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</si>
  <si>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</si>
  <si>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</si>
  <si>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</si>
  <si>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</si>
  <si>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</si>
  <si>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</si>
  <si>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</si>
  <si>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</si>
  <si>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</si>
  <si>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</si>
  <si>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</si>
  <si>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</si>
  <si>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</si>
  <si>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</si>
  <si>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</si>
  <si>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</si>
  <si>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</si>
  <si>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</si>
  <si>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</si>
  <si>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</si>
  <si>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</si>
  <si>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</si>
  <si>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</si>
  <si>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</si>
  <si>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</si>
  <si>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</si>
  <si>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</si>
  <si>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</si>
  <si>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</si>
  <si>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</si>
  <si>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</si>
  <si>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</si>
  <si>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</si>
  <si>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</si>
  <si>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</si>
  <si>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</si>
  <si>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</si>
  <si>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</si>
  <si>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</si>
  <si>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</si>
  <si>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</si>
  <si>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</si>
  <si>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</si>
  <si>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</si>
  <si>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</si>
  <si>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</si>
  <si>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</si>
  <si>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</si>
  <si>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</si>
  <si>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</si>
  <si>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</si>
  <si>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</si>
  <si>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</si>
  <si>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</si>
  <si>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</si>
  <si>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</si>
  <si>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</si>
  <si>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</si>
  <si>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</si>
  <si>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</si>
  <si>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</si>
  <si>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</si>
  <si>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</si>
  <si>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</si>
  <si>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</si>
  <si>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</si>
  <si>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</si>
  <si>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</si>
  <si>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</si>
  <si>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</si>
  <si>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</si>
  <si>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</si>
  <si>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</si>
  <si>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</si>
  <si>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</si>
  <si>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</si>
  <si>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</si>
  <si>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</si>
  <si>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</si>
  <si>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</si>
  <si>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</si>
  <si>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</si>
  <si>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</si>
  <si>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</si>
  <si>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</si>
  <si>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</si>
  <si>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</si>
  <si>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</si>
  <si>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</si>
  <si>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</si>
  <si>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</si>
  <si>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</si>
  <si>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</si>
  <si>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</si>
  <si>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</si>
  <si>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</si>
  <si>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</si>
  <si>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</si>
  <si>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</si>
  <si>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</si>
  <si>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</si>
  <si>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</si>
  <si>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</si>
  <si>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</si>
  <si>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</si>
  <si>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</si>
  <si>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</si>
  <si>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</si>
  <si>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</si>
  <si>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</si>
  <si>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</si>
  <si>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</si>
  <si>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</si>
  <si>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</si>
  <si>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</si>
  <si>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</si>
  <si>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</si>
  <si>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</si>
  <si>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</si>
  <si>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</si>
  <si>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</si>
  <si>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</si>
  <si>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</si>
  <si>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</si>
  <si>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</si>
  <si>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</si>
  <si>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</si>
  <si>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</si>
  <si>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</si>
  <si>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</si>
  <si>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</si>
  <si>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</si>
  <si>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</si>
  <si>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</si>
  <si>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</si>
  <si>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</si>
  <si>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</si>
  <si>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</si>
  <si>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</si>
  <si>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</si>
  <si>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</si>
  <si>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</si>
  <si>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</si>
  <si>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</si>
  <si>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</si>
  <si>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</si>
  <si>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</si>
  <si>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</si>
  <si>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</si>
  <si>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</si>
  <si>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</si>
  <si>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</si>
  <si>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</si>
  <si>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</si>
  <si>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</si>
  <si>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</si>
  <si>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</si>
  <si>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</si>
  <si>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</si>
  <si>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</si>
  <si>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</si>
  <si>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</si>
  <si>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</si>
  <si>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</si>
  <si>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</si>
  <si>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</si>
  <si>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</si>
  <si>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</si>
  <si>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</si>
  <si>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</si>
  <si>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</si>
  <si>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</si>
  <si>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</si>
  <si>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</si>
  <si>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</si>
  <si>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</si>
  <si>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</si>
  <si>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</si>
  <si>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</si>
  <si>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</si>
  <si>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</si>
  <si>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</si>
  <si>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</si>
  <si>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</si>
  <si>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</si>
  <si>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</si>
  <si>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</si>
  <si>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</si>
  <si>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</si>
  <si>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</si>
  <si>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</si>
  <si>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</si>
  <si>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</si>
  <si>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</si>
  <si>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</si>
  <si>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</si>
  <si>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</si>
  <si>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</si>
  <si>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</si>
  <si>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</si>
  <si>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</si>
  <si>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</si>
  <si>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</si>
  <si>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</si>
  <si>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</si>
  <si>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</si>
  <si>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</si>
  <si>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</si>
  <si>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</si>
  <si>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</si>
  <si>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</si>
  <si>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</si>
  <si>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</si>
  <si>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</si>
  <si>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</si>
  <si>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</si>
  <si>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</si>
  <si>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</si>
  <si>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</si>
  <si>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</si>
  <si>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</si>
  <si>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</si>
  <si>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</si>
  <si>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</si>
  <si>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</si>
  <si>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</si>
  <si>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</si>
  <si>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</si>
  <si>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</si>
  <si>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</si>
  <si>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</si>
  <si>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</si>
  <si>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</si>
  <si>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</si>
  <si>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</si>
  <si>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</si>
  <si>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</si>
  <si>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</si>
  <si>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</si>
  <si>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</si>
  <si>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</si>
  <si>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</si>
  <si>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</si>
  <si>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</si>
  <si>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</si>
  <si>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</si>
  <si>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</si>
  <si>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</si>
  <si>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</si>
  <si>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</si>
  <si>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</si>
  <si>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</si>
  <si>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</si>
  <si>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</si>
  <si>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</si>
  <si>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</si>
  <si>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</si>
  <si>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</si>
  <si>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</si>
  <si>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</si>
  <si>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</si>
  <si>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</si>
  <si>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</si>
  <si>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</si>
  <si>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</si>
  <si>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</si>
  <si>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</si>
  <si>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</si>
  <si>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</si>
  <si>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</si>
  <si>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</si>
  <si>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</si>
  <si>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</si>
  <si>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</si>
  <si>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</si>
  <si>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</si>
  <si>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</si>
  <si>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</si>
  <si>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</si>
  <si>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</si>
  <si>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</si>
  <si>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</si>
  <si>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</si>
  <si>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</si>
  <si>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</si>
  <si>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</si>
  <si>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</si>
  <si>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</si>
  <si>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</si>
  <si>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</si>
  <si>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</si>
  <si>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</si>
  <si>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</si>
  <si>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</si>
  <si>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</si>
  <si>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</si>
  <si>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</si>
  <si>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</si>
  <si>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</si>
  <si>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</si>
  <si>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</si>
  <si>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</si>
  <si>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</si>
  <si>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</si>
  <si>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</si>
  <si>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</si>
  <si>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</si>
  <si>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</si>
  <si>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</si>
  <si>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</si>
  <si>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</si>
  <si>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</si>
  <si>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</si>
  <si>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</si>
  <si>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</si>
  <si>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</si>
  <si>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</si>
  <si>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</si>
  <si>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</si>
  <si>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</si>
  <si>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</si>
  <si>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</si>
  <si>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</si>
  <si>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</si>
  <si>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</si>
  <si>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</si>
  <si>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</si>
  <si>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</si>
  <si>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</si>
  <si>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</si>
  <si>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</si>
  <si>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</si>
  <si>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</si>
  <si>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</si>
  <si>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</si>
  <si>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</si>
  <si>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</si>
  <si>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</si>
  <si>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</si>
  <si>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</si>
  <si>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</si>
  <si>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</si>
  <si>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</si>
  <si>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</si>
  <si>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</si>
  <si>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</si>
  <si>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</si>
  <si>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</si>
  <si>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</si>
  <si>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</si>
  <si>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</si>
  <si>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</si>
  <si>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</si>
  <si>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</si>
  <si>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</si>
  <si>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</si>
  <si>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</si>
  <si>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</si>
  <si>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</si>
  <si>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</si>
  <si>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</si>
  <si>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</si>
  <si>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</si>
  <si>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</si>
  <si>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</si>
  <si>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</si>
  <si>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</si>
  <si>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</si>
  <si>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</si>
  <si>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</si>
  <si>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</si>
  <si>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</si>
  <si>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</si>
  <si>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</si>
  <si>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</si>
  <si>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</si>
  <si>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</si>
  <si>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</si>
  <si>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</si>
  <si>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</si>
  <si>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</si>
  <si>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</si>
  <si>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</si>
  <si>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</si>
  <si>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</si>
  <si>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</si>
  <si>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</si>
  <si>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</si>
  <si>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</si>
  <si>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</si>
  <si>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</si>
  <si>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</si>
  <si>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</si>
  <si>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</si>
  <si>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</si>
  <si>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</si>
  <si>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</si>
  <si>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</si>
  <si>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</si>
  <si>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</si>
  <si>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</si>
  <si>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</si>
  <si>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</si>
  <si>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</si>
  <si>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</si>
  <si>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</si>
  <si>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</si>
  <si>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</si>
  <si>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</si>
  <si>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</si>
  <si>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</si>
  <si>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</si>
  <si>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</si>
  <si>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</si>
  <si>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</si>
  <si>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</si>
  <si>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</si>
  <si>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</si>
  <si>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</si>
  <si>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</si>
  <si>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</si>
  <si>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</si>
  <si>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</si>
  <si>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</si>
  <si>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</si>
  <si>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</si>
  <si>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</si>
  <si>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</si>
  <si>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</si>
  <si>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</si>
  <si>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</si>
  <si>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</si>
  <si>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</si>
  <si>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</si>
  <si>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</si>
  <si>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</si>
  <si>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</si>
  <si>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</si>
  <si>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</si>
  <si>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</si>
  <si>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</si>
  <si>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</si>
  <si>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</si>
  <si>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</si>
  <si>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</si>
  <si>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</si>
  <si>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</si>
  <si>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</si>
  <si>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</si>
  <si>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</si>
  <si>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</si>
  <si>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</si>
  <si>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</si>
  <si>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</si>
  <si>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</si>
  <si>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</si>
  <si>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</si>
  <si>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</si>
  <si>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</si>
  <si>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</si>
  <si>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</si>
  <si>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</si>
  <si>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</si>
  <si>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</si>
  <si>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</si>
  <si>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</si>
  <si>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</si>
  <si>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</si>
  <si>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</si>
  <si>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</si>
  <si>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</si>
  <si>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</si>
  <si>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</si>
  <si>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</si>
  <si>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</si>
  <si>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</si>
  <si>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</si>
  <si>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</si>
  <si>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</si>
  <si>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</si>
  <si>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</si>
  <si>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</si>
  <si>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</si>
  <si>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</si>
  <si>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</si>
  <si>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</si>
  <si>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</si>
  <si>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</si>
  <si>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</si>
  <si>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</si>
  <si>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</si>
  <si>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</si>
  <si>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</si>
  <si>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</si>
  <si>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</si>
  <si>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</si>
  <si>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</si>
  <si>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</si>
  <si>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</si>
  <si>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</si>
  <si>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</si>
  <si>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</si>
  <si>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</si>
  <si>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</si>
  <si>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</si>
  <si>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</si>
  <si>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</si>
  <si>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</si>
  <si>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</si>
  <si>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</si>
  <si>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</si>
  <si>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</si>
  <si>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</si>
  <si>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</si>
  <si>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</si>
  <si>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</si>
  <si>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</si>
  <si>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</si>
  <si>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</si>
  <si>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</si>
  <si>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</si>
  <si>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</si>
  <si>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</si>
  <si>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</si>
  <si>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</si>
  <si>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</si>
  <si>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</si>
  <si>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</si>
  <si>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</si>
  <si>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</si>
  <si>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</si>
  <si>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</si>
  <si>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</si>
  <si>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</si>
  <si>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</si>
  <si>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</si>
  <si>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</si>
  <si>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</si>
  <si>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</si>
  <si>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</si>
  <si>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</si>
  <si>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</si>
  <si>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</si>
  <si>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</si>
  <si>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</si>
  <si>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</si>
  <si>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</si>
  <si>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</si>
  <si>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</si>
  <si>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</si>
  <si>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</si>
  <si>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</si>
  <si>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</si>
  <si>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</si>
  <si>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</si>
  <si>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</si>
  <si>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</si>
  <si>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</si>
  <si>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</si>
  <si>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</si>
  <si>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</si>
  <si>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</si>
  <si>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</si>
  <si>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</si>
  <si>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</si>
  <si>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</si>
  <si>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</si>
  <si>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</si>
  <si>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</si>
  <si>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</si>
  <si>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</si>
  <si>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</si>
  <si>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</si>
  <si>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</si>
  <si>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</si>
  <si>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</si>
  <si>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</si>
  <si>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</si>
  <si>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</si>
  <si>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</si>
  <si>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</si>
  <si>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</si>
  <si>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</si>
  <si>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</si>
  <si>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</si>
  <si>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</si>
  <si>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</si>
  <si>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</si>
  <si>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</si>
  <si>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</si>
  <si>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</si>
  <si>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</si>
  <si>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</si>
  <si>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</si>
  <si>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</si>
  <si>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</si>
  <si>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</si>
  <si>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</si>
  <si>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</si>
  <si>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</si>
  <si>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</si>
  <si>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</si>
  <si>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</si>
  <si>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</si>
  <si>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</si>
  <si>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</si>
  <si>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</si>
  <si>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</si>
  <si>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</si>
  <si>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</si>
  <si>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</si>
  <si>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</si>
  <si>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</si>
  <si>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</si>
  <si>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</si>
  <si>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</si>
  <si>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</si>
  <si>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</si>
  <si>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</si>
  <si>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</si>
  <si>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</si>
  <si>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</si>
  <si>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</si>
  <si>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</si>
  <si>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</si>
  <si>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</si>
  <si>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</si>
  <si>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</si>
  <si>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</si>
  <si>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</si>
  <si>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</si>
  <si>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</si>
  <si>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</si>
  <si>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</si>
  <si>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</si>
  <si>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</si>
  <si>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</si>
  <si>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</si>
  <si>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</si>
  <si>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</si>
  <si>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</si>
  <si>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</si>
  <si>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</si>
  <si>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</si>
  <si>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</si>
  <si>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</si>
  <si>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</si>
  <si>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</si>
  <si>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</si>
  <si>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</si>
  <si>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</si>
  <si>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</si>
  <si>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</si>
  <si>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</si>
  <si>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</si>
  <si>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</si>
  <si>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</si>
  <si>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</si>
  <si>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</si>
  <si>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</si>
  <si>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</si>
  <si>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</si>
  <si>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</si>
  <si>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</si>
  <si>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</si>
  <si>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</si>
  <si>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</si>
  <si>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</si>
  <si>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</si>
  <si>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</si>
  <si>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</si>
  <si>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</si>
  <si>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</si>
  <si>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</si>
  <si>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</si>
  <si>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</si>
  <si>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</si>
  <si>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</si>
  <si>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</si>
  <si>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</si>
  <si>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</si>
  <si>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</si>
  <si>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</si>
  <si>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</si>
  <si>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</si>
  <si>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</si>
  <si>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</si>
  <si>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</si>
  <si>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</si>
  <si>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</si>
  <si>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</si>
  <si>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</si>
  <si>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</si>
  <si>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</si>
  <si>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</si>
  <si>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</si>
  <si>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</si>
  <si>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</si>
  <si>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</si>
  <si>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</si>
  <si>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</si>
  <si>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</si>
  <si>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</si>
  <si>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</si>
  <si>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</si>
  <si>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</si>
  <si>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</si>
  <si>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</si>
  <si>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</si>
  <si>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</si>
  <si>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</si>
  <si>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</si>
  <si>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</si>
  <si>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</si>
  <si>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</si>
  <si>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</si>
  <si>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</si>
  <si>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</si>
  <si>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</si>
  <si>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</si>
  <si>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</si>
  <si>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</si>
  <si>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</si>
  <si>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</si>
  <si>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</si>
  <si>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</si>
  <si>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</si>
  <si>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</si>
  <si>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</si>
  <si>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</si>
  <si>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</si>
  <si>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</si>
  <si>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</si>
  <si>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</si>
  <si>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</si>
  <si>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</si>
  <si>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</si>
  <si>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</si>
  <si>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</si>
  <si>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</si>
  <si>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</si>
  <si>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</si>
  <si>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</si>
  <si>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</si>
  <si>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</si>
  <si>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</si>
  <si>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</si>
  <si>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</si>
  <si>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</si>
  <si>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</si>
  <si>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</si>
  <si>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</si>
  <si>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</si>
  <si>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</si>
  <si>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</si>
  <si>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</si>
  <si>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</si>
  <si>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</si>
  <si>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</si>
  <si>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</si>
  <si>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</si>
  <si>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</si>
  <si>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</si>
  <si>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</si>
  <si>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</si>
  <si>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</si>
  <si>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</si>
  <si>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</si>
  <si>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</si>
  <si>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</si>
  <si>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</si>
  <si>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</si>
  <si>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</si>
  <si>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</si>
  <si>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</si>
  <si>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</si>
  <si>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</si>
  <si>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</si>
  <si>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</si>
  <si>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</si>
  <si>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</si>
  <si>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</si>
  <si>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</si>
  <si>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</si>
  <si>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</si>
  <si>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</si>
  <si>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</si>
  <si>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</si>
  <si>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</si>
  <si>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</si>
  <si>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</si>
  <si>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</si>
  <si>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</si>
  <si>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</si>
  <si>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</si>
  <si>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</si>
  <si>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</si>
  <si>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</si>
  <si>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</si>
  <si>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</si>
  <si>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</si>
  <si>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</si>
  <si>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</si>
  <si>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</si>
  <si>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</si>
  <si>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</si>
  <si>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</si>
  <si>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</si>
  <si>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</si>
  <si>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</si>
  <si>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</si>
  <si>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</si>
  <si>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</si>
  <si>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</si>
  <si>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</si>
  <si>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</si>
  <si>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</si>
  <si>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</si>
  <si>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</si>
  <si>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</si>
  <si>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</si>
  <si>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</si>
  <si>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</si>
  <si>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</si>
  <si>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</si>
  <si>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</si>
  <si>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</si>
  <si>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</si>
  <si>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</si>
  <si>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</si>
  <si>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</si>
  <si>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</si>
  <si>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</si>
  <si>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</si>
  <si>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</si>
  <si>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</si>
  <si>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</si>
  <si>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</si>
  <si>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</si>
  <si>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</si>
  <si>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</si>
  <si>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</si>
  <si>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</si>
  <si>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</si>
  <si>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</si>
  <si>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</si>
  <si>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</si>
  <si>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</si>
  <si>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</si>
  <si>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</si>
  <si>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</si>
  <si>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</si>
  <si>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</si>
  <si>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</si>
  <si>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</si>
  <si>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</si>
  <si>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</si>
  <si>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</si>
  <si>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</si>
  <si>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</si>
  <si>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</si>
  <si>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</si>
  <si>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</si>
  <si>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</si>
  <si>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</si>
  <si>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</si>
  <si>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</si>
  <si>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</si>
  <si>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</si>
  <si>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</si>
  <si>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</si>
  <si>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</si>
  <si>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</si>
  <si>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</si>
  <si>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</si>
  <si>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</si>
  <si>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</si>
  <si>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</si>
  <si>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</si>
  <si>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</si>
  <si>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</si>
  <si>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</si>
  <si>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</si>
  <si>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</si>
  <si>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</si>
  <si>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</si>
  <si>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</si>
  <si>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</si>
  <si>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</si>
  <si>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</si>
  <si>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</si>
  <si>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</si>
  <si>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</si>
  <si>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</si>
  <si>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</si>
  <si>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</si>
  <si>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</si>
  <si>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</si>
  <si>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</si>
  <si>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</si>
  <si>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</si>
  <si>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</si>
  <si>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</si>
  <si>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</si>
  <si>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</si>
  <si>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</si>
  <si>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</si>
  <si>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</si>
  <si>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</si>
  <si>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</si>
  <si>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</si>
  <si>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</si>
  <si>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</si>
  <si>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</si>
  <si>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</si>
  <si>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</si>
  <si>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</si>
  <si>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</si>
  <si>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</si>
  <si>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</si>
  <si>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</si>
  <si>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</si>
  <si>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</si>
  <si>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</si>
  <si>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</si>
  <si>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</si>
  <si>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</si>
  <si>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</si>
  <si>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</si>
  <si>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</si>
  <si>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</si>
  <si>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</si>
  <si>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</si>
  <si>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</si>
  <si>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</si>
  <si>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</si>
  <si>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</si>
  <si>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</si>
  <si>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</si>
  <si>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</si>
  <si>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</si>
  <si>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</si>
  <si>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</si>
  <si>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</si>
  <si>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</si>
  <si>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</si>
  <si>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</si>
  <si>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</si>
  <si>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</si>
  <si>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</si>
  <si>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</si>
  <si>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</si>
  <si>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</si>
  <si>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</si>
  <si>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</si>
  <si>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</si>
  <si>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</si>
  <si>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</si>
  <si>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</si>
  <si>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</si>
  <si>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</si>
  <si>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</si>
  <si>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</si>
  <si>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</si>
  <si>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</si>
  <si>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</si>
  <si>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</si>
  <si>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</si>
  <si>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</si>
  <si>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</si>
  <si>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</si>
  <si>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</si>
  <si>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</si>
  <si>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</si>
  <si>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</si>
  <si>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</si>
  <si>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</si>
  <si>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</si>
  <si>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</si>
  <si>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</si>
  <si>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</si>
  <si>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</si>
  <si>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</si>
  <si>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</si>
  <si>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</si>
  <si>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</si>
  <si>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</si>
  <si>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</si>
  <si>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</si>
  <si>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</si>
  <si>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</si>
  <si>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</si>
  <si>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</si>
  <si>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</si>
  <si>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</si>
  <si>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</si>
  <si>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</si>
  <si>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</si>
  <si>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</si>
  <si>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</si>
  <si>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</si>
  <si>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</si>
  <si>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</si>
  <si>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</si>
  <si>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</si>
  <si>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</si>
  <si>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</si>
  <si>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</si>
  <si>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</si>
  <si>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</si>
  <si>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</si>
  <si>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</si>
  <si>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</si>
  <si>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</si>
  <si>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</si>
  <si>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</si>
  <si>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</si>
  <si>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</si>
  <si>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</si>
  <si>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</si>
  <si>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</si>
  <si>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</si>
  <si>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</si>
  <si>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</si>
  <si>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</si>
  <si>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</si>
  <si>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</si>
  <si>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</si>
  <si>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</si>
  <si>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</si>
  <si>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</si>
  <si>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</si>
  <si>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</si>
  <si>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</si>
  <si>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</si>
  <si>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</si>
  <si>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</si>
  <si>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</si>
  <si>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</si>
  <si>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</si>
  <si>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</si>
  <si>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</si>
  <si>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</si>
  <si>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</si>
  <si>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</si>
  <si>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</si>
  <si>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</si>
  <si>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</si>
  <si>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</si>
  <si>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</si>
  <si>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</si>
  <si>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</si>
  <si>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</si>
  <si>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</si>
  <si>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</si>
  <si>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</si>
  <si>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</si>
  <si>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</si>
  <si>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</si>
  <si>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</si>
  <si>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</si>
  <si>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</si>
  <si>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</si>
  <si>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</si>
  <si>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</si>
  <si>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</si>
  <si>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</si>
  <si>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</si>
  <si>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</si>
  <si>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</si>
  <si>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</si>
  <si>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</si>
  <si>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</si>
  <si>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</si>
  <si>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</si>
  <si>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</si>
  <si>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</si>
  <si>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</si>
  <si>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</si>
  <si>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</si>
  <si>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</si>
  <si>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</si>
  <si>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</si>
  <si>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</si>
  <si>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</si>
  <si>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</si>
  <si>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</si>
  <si>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</si>
  <si>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</si>
  <si>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</si>
  <si>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</si>
  <si>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</si>
  <si>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</si>
  <si>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</si>
  <si>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</si>
  <si>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</si>
  <si>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</si>
  <si>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</si>
  <si>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</si>
  <si>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</si>
  <si>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</si>
  <si>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</si>
  <si>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</si>
  <si>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</si>
  <si>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</si>
  <si>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</si>
  <si>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</si>
  <si>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</si>
  <si>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</si>
  <si>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</si>
  <si>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</si>
  <si>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</si>
  <si>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</si>
  <si>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</si>
  <si>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</si>
  <si>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</si>
  <si>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</si>
  <si>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</si>
  <si>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</si>
  <si>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</si>
  <si>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</si>
  <si>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</si>
  <si>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</si>
  <si>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</si>
  <si>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</si>
  <si>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</si>
  <si>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</si>
  <si>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</si>
  <si>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</si>
  <si>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</si>
  <si>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</si>
  <si>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</si>
  <si>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</si>
  <si>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</si>
  <si>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</si>
  <si>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</si>
  <si>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</si>
  <si>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</si>
  <si>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</si>
  <si>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</si>
  <si>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</si>
  <si>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</si>
  <si>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</si>
  <si>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</si>
  <si>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</si>
  <si>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</si>
  <si>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</si>
  <si>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</si>
  <si>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</si>
  <si>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</si>
  <si>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</si>
  <si>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</si>
  <si>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</si>
  <si>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</si>
  <si>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</si>
  <si>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</si>
  <si>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</si>
  <si>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</si>
  <si>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</si>
  <si>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</si>
  <si>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</si>
  <si>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</si>
  <si>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</si>
  <si>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</si>
  <si>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</si>
  <si>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</si>
  <si>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</si>
  <si>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</si>
  <si>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</si>
  <si>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</si>
  <si>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</si>
  <si>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</si>
  <si>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</si>
  <si>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</si>
  <si>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</si>
  <si>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</si>
  <si>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</si>
  <si>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</si>
  <si>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</si>
  <si>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</si>
  <si>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</si>
  <si>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</si>
  <si>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</si>
  <si>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</si>
  <si>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</si>
  <si>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</si>
  <si>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</si>
  <si>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</si>
  <si>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</si>
  <si>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</si>
  <si>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</si>
  <si>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</si>
  <si>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</si>
  <si>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</si>
  <si>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</si>
  <si>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</si>
  <si>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</si>
  <si>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</si>
  <si>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</si>
  <si>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</si>
  <si>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</si>
  <si>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</si>
  <si>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</si>
  <si>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</si>
  <si>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</si>
  <si>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</si>
  <si>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</si>
  <si>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</si>
  <si>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</si>
  <si>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</si>
  <si>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</si>
  <si>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</si>
  <si>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</si>
  <si>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</si>
  <si>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</si>
  <si>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</si>
  <si>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</si>
  <si>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</si>
  <si>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</si>
  <si>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</si>
  <si>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</si>
  <si>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</si>
  <si>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</si>
  <si>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</si>
  <si>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</si>
  <si>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</si>
  <si>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</si>
  <si>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</si>
  <si>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</si>
  <si>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</si>
  <si>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</si>
  <si>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</si>
  <si>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</si>
  <si>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</si>
  <si>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</si>
  <si>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</si>
  <si>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</si>
  <si>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</si>
  <si>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</si>
  <si>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</si>
  <si>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</si>
  <si>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</si>
  <si>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</si>
  <si>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</si>
  <si>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</si>
  <si>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</si>
  <si>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</si>
  <si>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</si>
  <si>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</si>
  <si>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</si>
  <si>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</si>
  <si>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</si>
  <si>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</si>
  <si>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</si>
  <si>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</si>
  <si>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</si>
  <si>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</si>
  <si>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</si>
  <si>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</si>
  <si>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</si>
  <si>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</si>
  <si>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</si>
  <si>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</si>
  <si>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</si>
  <si>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</si>
  <si>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</si>
  <si>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</si>
  <si>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</si>
  <si>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</si>
  <si>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</si>
  <si>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</si>
  <si>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</si>
  <si>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</si>
  <si>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</si>
  <si>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</si>
  <si>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</si>
  <si>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</si>
  <si>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</si>
  <si>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</si>
  <si>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</si>
  <si>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</si>
  <si>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</si>
  <si>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</si>
  <si>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</si>
  <si>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</si>
  <si>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</si>
  <si>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</si>
  <si>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</si>
  <si>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</si>
  <si>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</si>
  <si>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</si>
  <si>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</si>
  <si>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</si>
  <si>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</si>
  <si>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</si>
  <si>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</si>
  <si>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</si>
  <si>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</si>
  <si>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</si>
  <si>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</si>
  <si>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</si>
  <si>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</si>
  <si>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</si>
  <si>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</si>
  <si>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</si>
  <si>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</si>
  <si>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</si>
  <si>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</si>
  <si>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</si>
  <si>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</si>
  <si>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</si>
  <si>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</si>
  <si>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</si>
  <si>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</si>
  <si>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</si>
  <si>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</si>
  <si>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</si>
  <si>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</si>
  <si>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</si>
  <si>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</si>
  <si>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</si>
  <si>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</si>
  <si>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</si>
  <si>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</si>
  <si>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</si>
  <si>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</si>
  <si>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</si>
  <si>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</si>
  <si>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</si>
  <si>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</si>
  <si>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</si>
  <si>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</si>
  <si>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</si>
  <si>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</si>
  <si>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</si>
  <si>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</si>
  <si>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</si>
  <si>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</si>
  <si>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</si>
  <si>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</si>
  <si>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</si>
  <si>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</si>
  <si>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</si>
  <si>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</si>
  <si>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</si>
  <si>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</si>
  <si>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</si>
  <si>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</si>
  <si>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</si>
  <si>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</si>
  <si>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</si>
  <si>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</si>
  <si>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</si>
  <si>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</si>
  <si>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</si>
  <si>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</si>
  <si>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</si>
  <si>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</si>
  <si>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</si>
  <si>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</si>
  <si>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</si>
  <si>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</si>
  <si>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</si>
  <si>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</si>
  <si>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</si>
  <si>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</si>
  <si>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</si>
  <si>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</si>
  <si>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</si>
  <si>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</si>
  <si>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</si>
  <si>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</si>
  <si>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</si>
  <si>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</si>
  <si>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</si>
  <si>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</si>
  <si>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</si>
  <si>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</si>
  <si>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</si>
  <si>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</si>
  <si>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</si>
  <si>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</si>
  <si>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</si>
  <si>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</si>
  <si>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</si>
  <si>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</si>
  <si>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</si>
  <si>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</si>
  <si>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</si>
  <si>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</si>
  <si>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</si>
  <si>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</si>
  <si>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</si>
  <si>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</si>
  <si>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</si>
  <si>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</si>
  <si>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</si>
  <si>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</si>
  <si>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</si>
  <si>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</si>
  <si>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</si>
  <si>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</si>
  <si>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</si>
  <si>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</si>
  <si>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</si>
  <si>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</si>
  <si>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</si>
  <si>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</si>
  <si>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</si>
  <si>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</si>
  <si>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</si>
  <si>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</si>
  <si>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</si>
  <si>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</si>
  <si>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</si>
  <si>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</si>
  <si>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</si>
  <si>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</si>
  <si>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</si>
  <si>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</si>
  <si>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</si>
  <si>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</si>
  <si>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</si>
  <si>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</si>
  <si>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</si>
  <si>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</si>
  <si>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</si>
  <si>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</si>
  <si>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</si>
  <si>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</si>
  <si>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</si>
  <si>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</si>
  <si>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</si>
  <si>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</si>
  <si>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</si>
  <si>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</si>
  <si>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</si>
  <si>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</si>
  <si>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</si>
  <si>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</si>
  <si>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</si>
  <si>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</si>
  <si>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</si>
  <si>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</si>
  <si>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</si>
  <si>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</si>
  <si>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</si>
  <si>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</si>
  <si>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</si>
  <si>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</si>
  <si>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</si>
  <si>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</si>
  <si>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</si>
  <si>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</si>
  <si>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</si>
  <si>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</si>
  <si>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</si>
  <si>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</si>
  <si>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</si>
  <si>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</si>
  <si>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</si>
  <si>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</si>
  <si>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</si>
  <si>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</si>
  <si>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</si>
  <si>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</si>
  <si>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</si>
  <si>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</si>
  <si>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</si>
  <si>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</si>
  <si>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</si>
  <si>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</si>
  <si>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</si>
  <si>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</si>
  <si>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</si>
  <si>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</si>
  <si>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</si>
  <si>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</si>
  <si>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</si>
  <si>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</si>
  <si>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</si>
  <si>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</si>
  <si>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</si>
  <si>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</si>
  <si>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</si>
  <si>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</si>
  <si>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</si>
  <si>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</si>
  <si>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</si>
  <si>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</si>
  <si>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</si>
  <si>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</si>
  <si>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</si>
  <si>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</si>
  <si>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</si>
  <si>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</si>
  <si>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</si>
  <si>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</si>
  <si>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</si>
  <si>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</si>
  <si>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</si>
  <si>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</si>
  <si>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</si>
  <si>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</si>
  <si>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</si>
  <si>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</si>
  <si>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</si>
  <si>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</si>
  <si>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</si>
  <si>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</si>
  <si>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</si>
  <si>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</si>
  <si>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</si>
  <si>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</si>
  <si>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</si>
  <si>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</si>
  <si>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</si>
  <si>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</si>
  <si>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</si>
  <si>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</si>
  <si>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</si>
  <si>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</si>
  <si>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</si>
  <si>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</si>
  <si>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</si>
  <si>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</si>
  <si>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</si>
  <si>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</si>
  <si>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</si>
  <si>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</si>
  <si>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</si>
  <si>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</si>
  <si>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</si>
  <si>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</si>
  <si>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</si>
  <si>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</si>
  <si>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</si>
  <si>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</si>
  <si>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</si>
  <si>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</si>
  <si>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</si>
  <si>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</si>
  <si>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</si>
  <si>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</si>
  <si>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</si>
  <si>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</si>
  <si>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</si>
  <si>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</si>
  <si>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</si>
  <si>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</si>
  <si>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</si>
  <si>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</si>
  <si>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</si>
  <si>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</si>
  <si>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</si>
  <si>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</si>
  <si>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</si>
  <si>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</si>
  <si>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</si>
  <si>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</si>
  <si>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</si>
  <si>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</si>
  <si>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</si>
  <si>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</si>
  <si>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</si>
  <si>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</si>
  <si>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</si>
  <si>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</si>
  <si>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</si>
  <si>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</si>
  <si>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</si>
  <si>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</si>
  <si>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</si>
  <si>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</si>
  <si>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</si>
  <si>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</si>
  <si>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</si>
  <si>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</si>
  <si>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</si>
  <si>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</si>
  <si>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</si>
  <si>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</si>
  <si>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</si>
  <si>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</si>
  <si>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</si>
  <si>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</si>
  <si>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</si>
  <si>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</si>
  <si>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</si>
  <si>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</si>
  <si>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</si>
  <si>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</si>
  <si>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</si>
  <si>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</si>
  <si>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</si>
  <si>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</si>
  <si>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</si>
  <si>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</si>
  <si>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</si>
  <si>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</si>
  <si>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</si>
  <si>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</si>
  <si>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</si>
  <si>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</si>
  <si>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</si>
  <si>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</si>
  <si>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</si>
  <si>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</si>
  <si>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</si>
  <si>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</si>
  <si>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</si>
  <si>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</si>
  <si>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</si>
  <si>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</si>
  <si>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</si>
  <si>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</si>
  <si>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</si>
  <si>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</si>
  <si>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</si>
  <si>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</si>
  <si>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</si>
  <si>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</si>
  <si>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</si>
  <si>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</si>
  <si>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</si>
  <si>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</si>
  <si>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</si>
  <si>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</si>
  <si>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</si>
  <si>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</si>
  <si>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</si>
  <si>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</si>
  <si>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</si>
  <si>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</si>
  <si>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</si>
  <si>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</si>
  <si>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</si>
  <si>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</si>
  <si>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</si>
  <si>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</si>
  <si>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</si>
  <si>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</si>
  <si>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</si>
  <si>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</si>
  <si>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</si>
  <si>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</si>
  <si>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</si>
  <si>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</si>
  <si>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</si>
  <si>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</si>
  <si>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</si>
  <si>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</si>
  <si>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</si>
  <si>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</si>
  <si>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</si>
  <si>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</si>
  <si>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</si>
  <si>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</si>
  <si>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</si>
  <si>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</si>
  <si>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</si>
  <si>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</si>
  <si>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</si>
  <si>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</si>
  <si>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</si>
  <si>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</si>
  <si>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</si>
  <si>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</si>
  <si>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</si>
  <si>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</si>
  <si>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</si>
  <si>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</si>
  <si>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</si>
  <si>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</si>
  <si>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</si>
  <si>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</si>
  <si>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</si>
  <si>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</si>
  <si>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</si>
  <si>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</si>
  <si>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</si>
  <si>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</si>
  <si>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</si>
  <si>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</si>
  <si>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</si>
  <si>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</si>
  <si>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</si>
  <si>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</si>
  <si>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</si>
  <si>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</si>
  <si>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</si>
  <si>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</si>
  <si>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</si>
  <si>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</si>
  <si>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</si>
  <si>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</si>
  <si>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</si>
  <si>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</si>
  <si>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</si>
  <si>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</si>
  <si>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</si>
  <si>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</si>
  <si>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</si>
  <si>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</si>
  <si>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</si>
  <si>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</si>
  <si>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</si>
  <si>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</si>
  <si>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</si>
  <si>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</si>
  <si>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</si>
  <si>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</si>
  <si>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</si>
  <si>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</si>
  <si>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</si>
  <si>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</si>
  <si>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</si>
  <si>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</si>
  <si>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</si>
  <si>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</si>
  <si>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</si>
  <si>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</si>
  <si>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</si>
  <si>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</si>
  <si>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</si>
  <si>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</si>
  <si>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</si>
  <si>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</si>
  <si>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</si>
  <si>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</si>
  <si>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</si>
  <si>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</si>
  <si>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</si>
  <si>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</si>
  <si>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</si>
  <si>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</si>
  <si>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</si>
  <si>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</si>
  <si>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</si>
  <si>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</si>
  <si>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</si>
  <si>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</si>
  <si>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</si>
  <si>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</si>
  <si>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</si>
  <si>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</si>
  <si>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</si>
  <si>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</si>
  <si>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</si>
  <si>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</si>
  <si>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</si>
  <si>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</si>
  <si>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</si>
  <si>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</si>
  <si>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</si>
  <si>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</si>
  <si>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</si>
  <si>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</si>
  <si>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</si>
  <si>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</si>
  <si>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</si>
  <si>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</si>
  <si>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</si>
  <si>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</si>
  <si>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</si>
  <si>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</si>
  <si>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</si>
  <si>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</si>
  <si>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</si>
  <si>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</si>
  <si>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</si>
  <si>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</si>
  <si>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</si>
  <si>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</si>
  <si>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</si>
  <si>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</si>
  <si>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</si>
  <si>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</si>
  <si>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</si>
  <si>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</si>
  <si>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</si>
  <si>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</si>
  <si>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</si>
  <si>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</si>
  <si>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</si>
  <si>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</si>
  <si>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</si>
  <si>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</si>
  <si>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</si>
  <si>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</si>
  <si>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</si>
  <si>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</si>
  <si>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</si>
  <si>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</si>
  <si>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</si>
  <si>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</si>
  <si>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</si>
  <si>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</si>
  <si>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</si>
  <si>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</si>
  <si>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</si>
  <si>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</si>
  <si>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</si>
  <si>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</si>
  <si>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</si>
  <si>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</si>
  <si>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</si>
  <si>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</si>
  <si>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</si>
  <si>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</si>
  <si>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</si>
  <si>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</si>
  <si>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</si>
  <si>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</si>
  <si>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</si>
  <si>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</si>
  <si>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</si>
  <si>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</si>
  <si>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</si>
  <si>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</si>
  <si>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</si>
  <si>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</si>
  <si>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</si>
  <si>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</si>
  <si>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</si>
  <si>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</si>
  <si>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</si>
  <si>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</si>
  <si>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</si>
  <si>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</si>
  <si>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</si>
  <si>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</si>
  <si>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</si>
  <si>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</si>
  <si>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</si>
  <si>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</si>
  <si>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</si>
  <si>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</si>
  <si>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</si>
  <si>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</si>
  <si>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</si>
  <si>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</si>
  <si>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</si>
  <si>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</si>
  <si>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</si>
  <si>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</si>
  <si>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</si>
  <si>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</si>
  <si>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</si>
  <si>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</si>
  <si>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</si>
  <si>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</si>
  <si>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</si>
  <si>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</si>
  <si>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</si>
  <si>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</si>
  <si>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</si>
  <si>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</si>
  <si>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</si>
  <si>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</si>
  <si>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</si>
  <si>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</si>
  <si>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</si>
  <si>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</si>
  <si>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</si>
  <si>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</si>
  <si>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</si>
  <si>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</si>
  <si>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</si>
  <si>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</si>
  <si>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</si>
  <si>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</si>
  <si>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</si>
  <si>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</si>
  <si>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</si>
  <si>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</si>
  <si>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</si>
  <si>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</si>
  <si>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</si>
  <si>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</si>
  <si>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</si>
  <si>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</si>
  <si>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</si>
  <si>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</si>
  <si>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</si>
  <si>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</si>
  <si>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</si>
  <si>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</si>
  <si>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</si>
  <si>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</si>
  <si>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</si>
  <si>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</si>
  <si>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</si>
  <si>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</si>
  <si>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</si>
  <si>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</si>
  <si>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</si>
  <si>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</si>
  <si>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</si>
  <si>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</si>
  <si>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</si>
  <si>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</si>
  <si>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</si>
  <si>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</si>
  <si>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</si>
  <si>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</si>
  <si>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</si>
  <si>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</si>
  <si>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</si>
  <si>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</si>
  <si>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</si>
  <si>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</si>
  <si>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</si>
  <si>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</si>
  <si>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</si>
  <si>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</si>
  <si>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</si>
  <si>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</si>
  <si>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</si>
  <si>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</si>
  <si>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</si>
  <si>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</si>
  <si>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</si>
  <si>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</si>
  <si>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</si>
  <si>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</si>
  <si>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</si>
  <si>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</si>
  <si>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</si>
  <si>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</si>
  <si>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</si>
  <si>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</si>
  <si>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</si>
  <si>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</si>
  <si>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</si>
  <si>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</si>
  <si>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</si>
  <si>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</si>
  <si>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</si>
  <si>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</si>
  <si>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</si>
  <si>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</si>
  <si>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</si>
  <si>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</si>
  <si>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</si>
  <si>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</si>
  <si>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</si>
  <si>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</si>
  <si>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</si>
  <si>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</si>
  <si>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</si>
  <si>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</si>
  <si>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</si>
  <si>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</si>
  <si>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</si>
  <si>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</si>
  <si>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</si>
  <si>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</si>
  <si>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</si>
  <si>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</si>
  <si>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</si>
  <si>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</si>
  <si>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</si>
  <si>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</si>
  <si>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</si>
  <si>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</si>
  <si>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</si>
  <si>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</si>
  <si>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</si>
  <si>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</si>
  <si>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</si>
  <si>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</si>
  <si>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</si>
  <si>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</si>
  <si>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</si>
  <si>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</si>
  <si>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</si>
  <si>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</si>
  <si>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</si>
  <si>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</si>
  <si>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</si>
  <si>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</si>
  <si>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</si>
  <si>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</si>
  <si>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</si>
  <si>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</si>
  <si>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</si>
  <si>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</si>
  <si>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</si>
  <si>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</si>
  <si>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</si>
  <si>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</si>
  <si>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</si>
  <si>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</si>
  <si>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</si>
  <si>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</si>
  <si>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</si>
  <si>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</si>
  <si>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</si>
  <si>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</si>
  <si>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</si>
  <si>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</si>
  <si>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</si>
  <si>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</si>
  <si>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</si>
  <si>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</si>
  <si>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</si>
  <si>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</si>
  <si>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</si>
  <si>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</si>
  <si>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</si>
  <si>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</si>
  <si>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</si>
  <si>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</si>
  <si>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</si>
  <si>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</si>
  <si>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</si>
  <si>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</si>
  <si>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</si>
  <si>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</si>
  <si>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</si>
  <si>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</si>
  <si>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</si>
  <si>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</si>
  <si>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</si>
  <si>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</si>
  <si>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</si>
  <si>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</si>
  <si>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</si>
  <si>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</si>
  <si>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</si>
  <si>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</si>
  <si>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</si>
  <si>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</si>
  <si>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</si>
  <si>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</si>
  <si>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</si>
  <si>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</si>
  <si>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</si>
  <si>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</si>
  <si>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</si>
  <si>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</si>
  <si>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</si>
  <si>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</si>
  <si>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</si>
  <si>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</si>
  <si>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</si>
  <si>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</si>
  <si>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</si>
  <si>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</si>
  <si>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</si>
  <si>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</si>
  <si>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</si>
  <si>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</si>
  <si>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</si>
  <si>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</si>
  <si>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</si>
  <si>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</si>
  <si>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</si>
  <si>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</si>
  <si>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</si>
  <si>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</si>
  <si>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</si>
  <si>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</si>
  <si>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</si>
  <si>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</si>
  <si>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</si>
  <si>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</si>
  <si>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</si>
  <si>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</si>
  <si>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</si>
  <si>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</si>
  <si>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</si>
  <si>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</si>
  <si>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</si>
  <si>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</si>
  <si>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</si>
  <si>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</si>
  <si>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</si>
  <si>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</si>
  <si>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</si>
  <si>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</si>
  <si>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</si>
  <si>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</si>
  <si>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</si>
  <si>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</si>
  <si>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</si>
  <si>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</si>
  <si>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</si>
  <si>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</si>
  <si>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</si>
  <si>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</si>
  <si>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</si>
  <si>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</si>
  <si>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</si>
  <si>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</si>
  <si>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</si>
  <si>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</si>
  <si>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</si>
  <si>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</si>
  <si>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</si>
  <si>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</si>
  <si>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</si>
  <si>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</si>
  <si>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</si>
  <si>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</si>
  <si>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</si>
  <si>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</si>
  <si>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</si>
  <si>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</si>
  <si>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</si>
  <si>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</si>
  <si>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</si>
  <si>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</si>
  <si>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</si>
  <si>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</si>
  <si>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</si>
  <si>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</si>
  <si>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</si>
  <si>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</si>
  <si>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</si>
  <si>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</si>
  <si>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</si>
  <si>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</si>
  <si>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</si>
  <si>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</si>
  <si>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</si>
  <si>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</si>
  <si>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</si>
  <si>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</si>
  <si>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</si>
  <si>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</si>
  <si>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</si>
  <si>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</si>
  <si>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</si>
  <si>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</si>
  <si>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</si>
  <si>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</si>
  <si>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</si>
  <si>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</si>
  <si>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</si>
  <si>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</si>
  <si>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</si>
  <si>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</si>
  <si>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</si>
  <si>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</si>
  <si>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</si>
  <si>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</si>
  <si>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</si>
  <si>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</si>
  <si>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</si>
  <si>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</si>
  <si>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</si>
  <si>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</si>
  <si>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</si>
  <si>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</si>
  <si>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</si>
  <si>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</si>
  <si>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</si>
  <si>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</si>
  <si>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</si>
  <si>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</si>
  <si>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</si>
  <si>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</si>
  <si>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</si>
  <si>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</si>
  <si>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</si>
  <si>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</si>
  <si>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</si>
  <si>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</si>
  <si>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</si>
  <si>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</si>
  <si>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</si>
  <si>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</si>
  <si>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</si>
  <si>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</si>
  <si>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</si>
  <si>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</si>
  <si>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</si>
  <si>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</si>
  <si>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</si>
  <si>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</si>
  <si>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</si>
  <si>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</si>
  <si>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</si>
  <si>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</si>
  <si>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</si>
  <si>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</si>
  <si>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</si>
  <si>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</si>
  <si>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</si>
  <si>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</si>
  <si>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</si>
  <si>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</si>
  <si>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</si>
  <si>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</si>
  <si>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</si>
  <si>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</si>
  <si>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</si>
  <si>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</si>
  <si>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</si>
  <si>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</si>
  <si>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</si>
  <si>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</si>
  <si>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</si>
  <si>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</si>
  <si>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</si>
  <si>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</si>
  <si>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</si>
  <si>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</si>
  <si>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</si>
  <si>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</si>
  <si>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</si>
  <si>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</si>
  <si>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</si>
  <si>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</si>
  <si>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</si>
  <si>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</si>
  <si>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</si>
  <si>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</si>
  <si>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</si>
  <si>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</si>
  <si>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</si>
  <si>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</si>
  <si>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</si>
  <si>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</si>
  <si>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</si>
  <si>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</si>
  <si>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</si>
  <si>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</si>
  <si>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</si>
  <si>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</si>
  <si>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</si>
  <si>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</si>
  <si>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</si>
  <si>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</si>
  <si>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</si>
  <si>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</si>
  <si>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</si>
  <si>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</si>
  <si>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</si>
  <si>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</si>
  <si>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</si>
  <si>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</si>
  <si>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</si>
  <si>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</si>
  <si>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</si>
  <si>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</si>
  <si>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</si>
  <si>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</si>
  <si>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</si>
  <si>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</si>
  <si>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</si>
  <si>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</si>
  <si>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</si>
  <si>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</si>
  <si>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</si>
  <si>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</si>
  <si>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</si>
  <si>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</si>
  <si>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</si>
  <si>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</si>
  <si>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</si>
  <si>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</si>
  <si>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</si>
  <si>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</si>
  <si>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</si>
  <si>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</si>
  <si>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</si>
  <si>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</si>
  <si>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</si>
  <si>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</si>
  <si>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</si>
  <si>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</si>
  <si>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</si>
  <si>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</si>
  <si>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</si>
  <si>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</si>
  <si>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</si>
  <si>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</si>
  <si>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</si>
  <si>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</si>
  <si>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</si>
  <si>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</si>
  <si>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</si>
  <si>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</si>
  <si>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</si>
  <si>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</si>
  <si>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</si>
  <si>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</si>
  <si>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</si>
  <si>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</si>
  <si>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</si>
  <si>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</si>
  <si>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</si>
  <si>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</si>
  <si>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</si>
  <si>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</si>
  <si>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</si>
  <si>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</si>
  <si>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</si>
  <si>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</si>
  <si>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</si>
  <si>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</si>
  <si>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</si>
  <si>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</si>
  <si>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</si>
  <si>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</si>
  <si>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</si>
  <si>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</si>
  <si>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</si>
  <si>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</si>
  <si>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</si>
  <si>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</si>
  <si>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</si>
  <si>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</si>
  <si>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</si>
  <si>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</si>
  <si>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</si>
  <si>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</si>
  <si>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</si>
  <si>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</si>
  <si>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</si>
  <si>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</si>
  <si>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</si>
  <si>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</si>
  <si>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</si>
  <si>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</si>
  <si>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</si>
  <si>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</si>
  <si>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</si>
  <si>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</si>
  <si>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</si>
  <si>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</si>
  <si>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</si>
  <si>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</si>
  <si>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</si>
  <si>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</si>
  <si>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</si>
  <si>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</si>
  <si>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</si>
  <si>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</si>
  <si>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</si>
  <si>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</si>
  <si>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</si>
  <si>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</si>
  <si>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</si>
  <si>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</si>
  <si>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</si>
  <si>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</si>
  <si>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</si>
  <si>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</si>
  <si>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</si>
  <si>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</si>
  <si>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</si>
  <si>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</si>
  <si>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</si>
  <si>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</si>
  <si>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</si>
  <si>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</si>
  <si>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</si>
  <si>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</si>
  <si>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</si>
  <si>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</si>
  <si>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</si>
  <si>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</si>
  <si>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</si>
  <si>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</si>
  <si>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</si>
  <si>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</si>
  <si>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</si>
  <si>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</si>
  <si>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</si>
  <si>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</si>
  <si>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</si>
  <si>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</si>
  <si>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</si>
  <si>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</si>
  <si>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</si>
  <si>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</si>
  <si>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</si>
  <si>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</si>
  <si>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</si>
  <si>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</si>
  <si>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</si>
  <si>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</si>
  <si>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</si>
  <si>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</si>
  <si>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</si>
  <si>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</si>
  <si>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</si>
  <si>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</si>
  <si>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</si>
  <si>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</si>
  <si>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</si>
  <si>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</si>
  <si>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</si>
  <si>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</si>
  <si>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</si>
  <si>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</si>
  <si>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</si>
  <si>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</si>
  <si>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</si>
  <si>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</si>
  <si>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</si>
  <si>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</si>
  <si>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</si>
  <si>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</si>
  <si>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</si>
  <si>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</si>
  <si>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</si>
  <si>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</si>
  <si>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</si>
  <si>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</si>
  <si>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</si>
  <si>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</si>
  <si>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</si>
  <si>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</si>
  <si>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</si>
  <si>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</si>
  <si>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</si>
  <si>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</si>
  <si>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</si>
  <si>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</si>
  <si>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</si>
  <si>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</si>
  <si>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</si>
  <si>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</si>
  <si>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</si>
  <si>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</si>
  <si>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</si>
  <si>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</si>
  <si>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</si>
  <si>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</si>
  <si>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</si>
  <si>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</si>
  <si>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</si>
  <si>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</si>
  <si>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</si>
  <si>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</si>
  <si>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</si>
  <si>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</si>
  <si>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</si>
  <si>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</si>
  <si>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</si>
  <si>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</si>
  <si>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</si>
  <si>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</si>
  <si>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</si>
  <si>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</si>
  <si>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</si>
  <si>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</si>
  <si>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</si>
  <si>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</si>
  <si>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</si>
  <si>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</si>
  <si>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</si>
  <si>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</si>
  <si>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</si>
  <si>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</si>
  <si>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</si>
  <si>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</si>
  <si>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</si>
  <si>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</si>
  <si>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</si>
  <si>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</si>
  <si>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</si>
  <si>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</si>
  <si>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</si>
  <si>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</si>
  <si>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</si>
  <si>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</si>
  <si>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</si>
  <si>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</si>
  <si>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</si>
  <si>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</si>
  <si>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</si>
  <si>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</si>
  <si>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</si>
  <si>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</si>
  <si>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</si>
  <si>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</si>
  <si>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</si>
  <si>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</si>
  <si>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</si>
  <si>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</si>
  <si>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</si>
  <si>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</si>
  <si>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</si>
  <si>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</si>
  <si>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</si>
  <si>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</si>
  <si>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</si>
  <si>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</si>
  <si>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</si>
  <si>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</si>
  <si>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</si>
  <si>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</si>
  <si>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</si>
  <si>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</si>
  <si>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</si>
  <si>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</si>
  <si>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</si>
  <si>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</si>
  <si>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</si>
  <si>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</si>
  <si>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</si>
  <si>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</si>
  <si>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</si>
  <si>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</si>
  <si>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</si>
  <si>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</si>
  <si>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</si>
  <si>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</si>
  <si>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</si>
  <si>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</si>
  <si>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</si>
  <si>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</si>
  <si>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</si>
  <si>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</si>
  <si>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</si>
  <si>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</si>
  <si>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</si>
  <si>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</si>
  <si>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</si>
  <si>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</si>
  <si>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</si>
  <si>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</si>
  <si>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</si>
  <si>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</si>
  <si>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</si>
  <si>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</si>
  <si>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</si>
  <si>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</si>
  <si>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</si>
  <si>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</si>
  <si>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</si>
  <si>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</si>
  <si>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</si>
  <si>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</si>
  <si>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</si>
  <si>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</si>
  <si>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</si>
  <si>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</si>
  <si>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</si>
  <si>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</si>
  <si>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</si>
  <si>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</si>
  <si>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</si>
  <si>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</si>
  <si>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</si>
  <si>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</si>
  <si>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</si>
  <si>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</si>
  <si>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</si>
  <si>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</si>
  <si>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</si>
  <si>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</si>
  <si>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</si>
  <si>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</si>
  <si>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</si>
  <si>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</si>
  <si>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</si>
  <si>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</si>
  <si>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</si>
  <si>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</si>
  <si>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</si>
  <si>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</si>
  <si>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</si>
  <si>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</si>
  <si>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</si>
  <si>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</si>
  <si>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</si>
  <si>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</si>
  <si>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</si>
  <si>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</si>
  <si>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</si>
  <si>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</si>
  <si>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</si>
  <si>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</si>
  <si>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</si>
  <si>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</si>
  <si>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</si>
  <si>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</si>
  <si>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</si>
  <si>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</si>
  <si>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</si>
  <si>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</si>
  <si>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</si>
  <si>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</si>
  <si>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</si>
  <si>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</si>
  <si>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</si>
  <si>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</si>
  <si>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</si>
  <si>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</si>
  <si>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</si>
  <si>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</si>
  <si>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</si>
  <si>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</si>
  <si>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</si>
  <si>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</si>
  <si>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</si>
  <si>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</si>
  <si>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</si>
  <si>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</si>
  <si>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</si>
  <si>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</si>
  <si>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</si>
  <si>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</si>
  <si>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</si>
  <si>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</si>
  <si>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</si>
  <si>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</si>
  <si>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</si>
  <si>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</si>
  <si>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</si>
  <si>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</si>
  <si>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</si>
  <si>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</si>
  <si>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</si>
  <si>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</si>
  <si>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</si>
  <si>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</si>
  <si>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</si>
  <si>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</si>
  <si>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</si>
  <si>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</si>
  <si>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</si>
  <si>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</si>
  <si>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</si>
  <si>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</si>
  <si>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</si>
  <si>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</si>
  <si>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</si>
  <si>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</si>
  <si>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</si>
  <si>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</si>
  <si>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</si>
  <si>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</si>
  <si>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</si>
  <si>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</si>
  <si>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</si>
  <si>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</si>
  <si>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</si>
  <si>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</si>
  <si>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</si>
  <si>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</si>
  <si>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</si>
  <si>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</si>
  <si>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</si>
  <si>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</si>
  <si>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</si>
  <si>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</si>
  <si>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</si>
  <si>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</si>
  <si>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</si>
  <si>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</si>
  <si>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</si>
  <si>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</si>
  <si>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</si>
  <si>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</si>
  <si>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</si>
  <si>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</si>
  <si>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</si>
  <si>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</si>
  <si>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</si>
  <si>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</si>
  <si>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</si>
  <si>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</si>
  <si>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</si>
  <si>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</si>
  <si>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</si>
  <si>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</si>
  <si>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</si>
  <si>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</si>
  <si>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</si>
  <si>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</si>
  <si>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</si>
  <si>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</si>
  <si>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</si>
  <si>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</si>
  <si>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</si>
  <si>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</si>
  <si>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</si>
  <si>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</si>
  <si>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</si>
  <si>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</si>
  <si>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</si>
  <si>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</si>
  <si>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</si>
  <si>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</si>
  <si>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</si>
  <si>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</si>
  <si>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</si>
  <si>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</si>
  <si>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</si>
  <si>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</si>
  <si>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</si>
  <si>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</si>
  <si>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</si>
  <si>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</si>
  <si>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</si>
  <si>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</si>
  <si>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</si>
  <si>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</si>
  <si>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</si>
  <si>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</si>
  <si>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</si>
  <si>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</si>
  <si>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</si>
  <si>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</si>
  <si>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</si>
  <si>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</si>
  <si>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</si>
  <si>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</si>
  <si>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</si>
  <si>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</si>
  <si>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</si>
  <si>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</si>
  <si>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</si>
  <si>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</si>
  <si>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</si>
  <si>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</si>
  <si>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</si>
  <si>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</si>
  <si>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</si>
  <si>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</si>
  <si>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</si>
  <si>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</si>
  <si>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</si>
  <si>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</si>
  <si>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</si>
  <si>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</si>
  <si>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</si>
  <si>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</si>
  <si>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</si>
  <si>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</si>
  <si>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</si>
  <si>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</si>
  <si>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</si>
  <si>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</si>
  <si>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</si>
  <si>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</si>
  <si>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</si>
  <si>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</si>
  <si>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</si>
  <si>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</si>
  <si>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</si>
  <si>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</si>
  <si>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</si>
  <si>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</si>
  <si>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</si>
  <si>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</si>
  <si>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</si>
  <si>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</si>
  <si>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</si>
  <si>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</si>
  <si>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</si>
  <si>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</si>
  <si>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</si>
  <si>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</si>
  <si>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</si>
  <si>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</si>
  <si>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</si>
  <si>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</si>
  <si>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</si>
  <si>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</si>
  <si>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</si>
  <si>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</si>
  <si>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</si>
  <si>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</si>
  <si>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</si>
  <si>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</si>
  <si>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</si>
  <si>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</si>
  <si>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</si>
  <si>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</si>
  <si>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</si>
  <si>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</si>
  <si>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</si>
  <si>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</si>
  <si>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</si>
  <si>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</si>
  <si>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</si>
  <si>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</si>
  <si>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</si>
  <si>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</si>
  <si>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</si>
  <si>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</si>
  <si>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</si>
  <si>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</si>
  <si>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</si>
  <si>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</si>
  <si>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</si>
  <si>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</si>
  <si>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</si>
  <si>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</si>
  <si>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</si>
  <si>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</si>
  <si>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</si>
  <si>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</si>
  <si>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</si>
  <si>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</si>
  <si>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</si>
  <si>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</si>
  <si>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</si>
  <si>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</si>
  <si>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</si>
  <si>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</si>
  <si>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</si>
  <si>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</si>
  <si>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</si>
  <si>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</si>
  <si>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</si>
  <si>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</si>
  <si>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</si>
  <si>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</si>
  <si>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</si>
  <si>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</si>
  <si>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</si>
  <si>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</si>
  <si>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</si>
  <si>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</si>
  <si>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</si>
  <si>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</si>
  <si>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</si>
  <si>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</si>
  <si>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</si>
  <si>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</si>
  <si>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</si>
  <si>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</si>
  <si>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</si>
  <si>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</si>
  <si>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</si>
  <si>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</si>
  <si>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</si>
  <si>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</si>
  <si>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</si>
  <si>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</si>
  <si>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</si>
  <si>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</si>
  <si>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</si>
  <si>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</si>
  <si>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</si>
  <si>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</si>
  <si>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</si>
  <si>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</si>
  <si>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</si>
  <si>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</si>
  <si>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</si>
  <si>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</si>
  <si>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</si>
  <si>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</si>
  <si>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</si>
  <si>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</si>
  <si>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</si>
  <si>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</si>
  <si>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</si>
  <si>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</si>
  <si>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</si>
  <si>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</si>
  <si>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</si>
  <si>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</si>
  <si>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</si>
  <si>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</si>
  <si>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</si>
  <si>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</si>
  <si>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</si>
  <si>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</si>
  <si>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</si>
  <si>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</si>
  <si>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</si>
  <si>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</si>
  <si>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</si>
  <si>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</si>
  <si>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</si>
  <si>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</si>
  <si>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</si>
  <si>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</si>
  <si>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</si>
  <si>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</si>
  <si>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</si>
  <si>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</si>
  <si>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</si>
  <si>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</si>
  <si>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</si>
  <si>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</si>
  <si>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</si>
  <si>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</si>
  <si>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</si>
  <si>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</si>
  <si>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</si>
  <si>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</si>
  <si>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</si>
  <si>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</si>
  <si>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</si>
  <si>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</si>
  <si>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</si>
  <si>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</si>
  <si>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</si>
  <si>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</si>
  <si>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</si>
  <si>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</si>
  <si>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</si>
  <si>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</si>
  <si>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</si>
  <si>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</si>
  <si>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</si>
  <si>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</si>
  <si>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</si>
  <si>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</si>
  <si>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</si>
  <si>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</si>
  <si>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</si>
  <si>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</si>
  <si>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</si>
  <si>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</si>
  <si>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</si>
  <si>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</si>
  <si>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</si>
  <si>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</si>
  <si>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</si>
  <si>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</si>
  <si>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</si>
  <si>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</si>
  <si>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</si>
  <si>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</si>
  <si>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</si>
  <si>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</si>
  <si>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</si>
  <si>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</si>
  <si>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</si>
  <si>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</si>
  <si>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</si>
  <si>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</si>
  <si>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</si>
  <si>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</si>
  <si>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</si>
  <si>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</si>
  <si>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</si>
  <si>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</si>
  <si>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</si>
  <si>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</si>
  <si>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</si>
  <si>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</si>
  <si>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</si>
  <si>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</si>
  <si>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</si>
  <si>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</si>
  <si>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</si>
  <si>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</si>
  <si>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</si>
  <si>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</si>
  <si>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</si>
  <si>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</si>
  <si>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</si>
  <si>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</si>
  <si>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</si>
  <si>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</si>
  <si>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</si>
  <si>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</si>
  <si>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</si>
  <si>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</si>
  <si>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</si>
  <si>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</si>
  <si>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</si>
  <si>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</si>
  <si>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</si>
  <si>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</si>
  <si>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</si>
  <si>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</si>
  <si>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</si>
  <si>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</si>
  <si>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</si>
  <si>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</si>
  <si>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</si>
  <si>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</si>
  <si>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</si>
  <si>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</si>
  <si>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</si>
  <si>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</si>
  <si>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</si>
  <si>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</si>
  <si>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</si>
  <si>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</si>
  <si>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</si>
  <si>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</si>
  <si>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</si>
  <si>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</si>
  <si>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</si>
  <si>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</si>
  <si>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</si>
  <si>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</si>
  <si>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</si>
  <si>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</si>
  <si>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</si>
  <si>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</si>
  <si>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</si>
  <si>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</si>
  <si>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</si>
  <si>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</si>
  <si>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</si>
  <si>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</si>
  <si>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</si>
  <si>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</si>
  <si>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</si>
  <si>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</si>
  <si>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</si>
  <si>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</si>
  <si>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</si>
  <si>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</si>
  <si>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</si>
  <si>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</si>
  <si>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</si>
  <si>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</si>
  <si>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</si>
  <si>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</si>
  <si>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</si>
  <si>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</si>
  <si>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</si>
  <si>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</si>
  <si>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</si>
  <si>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</si>
  <si>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</si>
  <si>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</si>
  <si>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</si>
  <si>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</si>
  <si>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</si>
  <si>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</si>
  <si>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</si>
  <si>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</si>
  <si>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</si>
  <si>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</si>
  <si>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</si>
  <si>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</si>
  <si>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</si>
  <si>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</si>
  <si>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</si>
  <si>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</si>
  <si>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</si>
  <si>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</si>
  <si>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</si>
  <si>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</si>
  <si>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</si>
  <si>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</si>
  <si>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</si>
  <si>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</si>
  <si>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</si>
  <si>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</si>
  <si>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</si>
  <si>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</si>
  <si>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</si>
  <si>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</si>
  <si>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</si>
  <si>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</si>
  <si>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</si>
  <si>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</si>
  <si>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</si>
  <si>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</si>
  <si>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</si>
  <si>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</si>
  <si>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</si>
  <si>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</si>
  <si>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</si>
  <si>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</si>
  <si>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</si>
  <si>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</si>
  <si>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</si>
  <si>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</si>
  <si>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</si>
  <si>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</si>
  <si>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</si>
  <si>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</si>
  <si>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</si>
  <si>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</si>
  <si>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</si>
  <si>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</si>
  <si>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</si>
  <si>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</si>
  <si>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</si>
  <si>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</si>
  <si>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</si>
  <si>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</si>
  <si>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</si>
  <si>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</si>
  <si>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</si>
  <si>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</si>
  <si>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</si>
  <si>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</si>
  <si>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</si>
  <si>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</si>
  <si>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</si>
  <si>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</si>
  <si>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</si>
  <si>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</si>
  <si>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</si>
  <si>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</si>
  <si>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</si>
  <si>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</si>
  <si>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</si>
  <si>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</si>
  <si>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</si>
  <si>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</si>
  <si>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</si>
  <si>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</si>
  <si>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</si>
  <si>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</si>
  <si>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</si>
  <si>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</si>
  <si>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</si>
  <si>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</si>
  <si>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</si>
  <si>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</si>
  <si>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</si>
  <si>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</si>
  <si>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</si>
  <si>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</si>
  <si>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</si>
  <si>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</si>
  <si>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</si>
  <si>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</si>
  <si>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</si>
  <si>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</si>
  <si>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</si>
  <si>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</si>
  <si>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</si>
  <si>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</si>
  <si>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</si>
  <si>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</si>
  <si>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</si>
  <si>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</si>
  <si>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</si>
  <si>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</si>
  <si>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</si>
  <si>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</si>
  <si>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</si>
  <si>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</si>
  <si>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</si>
  <si>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</si>
  <si>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</si>
  <si>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</si>
  <si>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</si>
  <si>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</si>
  <si>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</si>
  <si>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</si>
  <si>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</si>
  <si>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</si>
  <si>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</si>
  <si>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</si>
  <si>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</si>
  <si>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</si>
  <si>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</si>
  <si>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</si>
  <si>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</si>
  <si>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</si>
  <si>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</si>
  <si>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</si>
  <si>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</si>
  <si>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</si>
  <si>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</si>
  <si>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</si>
  <si>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</si>
  <si>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</si>
  <si>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</si>
  <si>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</si>
  <si>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</si>
  <si>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</si>
  <si>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</si>
  <si>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</si>
  <si>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</si>
  <si>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</si>
  <si>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</si>
  <si>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</si>
  <si>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</si>
  <si>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</si>
  <si>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</si>
  <si>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</si>
  <si>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</si>
  <si>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</si>
  <si>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</si>
  <si>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</si>
  <si>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</si>
  <si>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</si>
  <si>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</si>
  <si>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</si>
  <si>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</si>
  <si>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</si>
  <si>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</si>
  <si>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</si>
  <si>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</si>
  <si>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</si>
  <si>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</si>
  <si>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</si>
  <si>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</si>
  <si>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</si>
  <si>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</si>
  <si>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</si>
  <si>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</si>
  <si>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</si>
  <si>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</si>
  <si>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</si>
  <si>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</si>
  <si>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</si>
  <si>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</si>
  <si>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</si>
  <si>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</si>
  <si>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</si>
  <si>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</si>
  <si>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</si>
  <si>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</si>
  <si>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</si>
  <si>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</si>
  <si>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</si>
  <si>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</si>
  <si>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</si>
  <si>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</si>
  <si>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</si>
  <si>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</si>
  <si>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</si>
  <si>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</si>
  <si>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</si>
  <si>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</si>
  <si>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</si>
  <si>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</si>
  <si>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</si>
  <si>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</si>
  <si>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</si>
  <si>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</si>
  <si>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</si>
  <si>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</si>
  <si>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</si>
  <si>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</si>
  <si>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</si>
  <si>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</si>
  <si>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</si>
  <si>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</si>
  <si>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</si>
  <si>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</si>
  <si>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</si>
  <si>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</si>
  <si>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</si>
  <si>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</si>
  <si>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</si>
  <si>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</si>
  <si>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</si>
  <si>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</si>
  <si>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</si>
  <si>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</si>
  <si>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</si>
  <si>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</si>
  <si>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</si>
  <si>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</si>
  <si>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</si>
  <si>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</si>
  <si>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</si>
  <si>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</si>
  <si>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</si>
  <si>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</si>
  <si>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</si>
  <si>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</si>
  <si>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</si>
  <si>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</si>
  <si>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</si>
  <si>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</si>
  <si>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</si>
  <si>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</si>
  <si>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</si>
  <si>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</si>
  <si>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</si>
  <si>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</si>
  <si>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</si>
  <si>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</si>
  <si>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</si>
  <si>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</si>
  <si>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</si>
  <si>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</si>
  <si>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</si>
  <si>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</si>
  <si>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</si>
  <si>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</si>
  <si>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</si>
  <si>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</si>
  <si>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</si>
  <si>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</si>
  <si>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</si>
  <si>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</si>
  <si>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</si>
  <si>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</si>
  <si>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</si>
  <si>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</si>
  <si>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</si>
  <si>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</si>
  <si>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</si>
  <si>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</si>
  <si>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</si>
  <si>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</si>
  <si>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</si>
  <si>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</si>
  <si>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</si>
  <si>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</si>
  <si>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</si>
  <si>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</si>
  <si>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</si>
  <si>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</si>
  <si>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</si>
  <si>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</si>
  <si>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</si>
  <si>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</si>
  <si>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</si>
  <si>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</si>
  <si>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</si>
  <si>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</si>
  <si>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</si>
  <si>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</si>
  <si>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</si>
  <si>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</si>
  <si>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</si>
  <si>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</si>
  <si>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</si>
  <si>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</si>
  <si>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</si>
  <si>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</si>
  <si>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</si>
  <si>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</si>
  <si>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</si>
  <si>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</si>
  <si>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</si>
  <si>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</si>
  <si>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</si>
  <si>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</si>
  <si>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</si>
  <si>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</si>
  <si>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</si>
  <si>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</si>
  <si>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</si>
  <si>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</si>
  <si>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</si>
  <si>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</si>
  <si>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</si>
  <si>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</si>
  <si>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</si>
  <si>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</si>
  <si>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</si>
  <si>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</si>
  <si>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</si>
  <si>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</si>
  <si>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</si>
  <si>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</si>
  <si>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</si>
  <si>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</si>
  <si>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</si>
  <si>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</si>
  <si>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</si>
  <si>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</si>
  <si>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</si>
  <si>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</si>
  <si>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</si>
  <si>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</si>
  <si>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</si>
  <si>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</si>
  <si>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</si>
  <si>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</si>
  <si>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</si>
  <si>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</si>
  <si>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</si>
  <si>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</si>
  <si>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</si>
  <si>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</si>
  <si>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</si>
  <si>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</si>
  <si>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</si>
  <si>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</si>
  <si>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</si>
  <si>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</si>
  <si>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</si>
  <si>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</si>
  <si>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</si>
  <si>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</si>
  <si>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</si>
  <si>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</si>
  <si>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</si>
  <si>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</si>
  <si>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</si>
  <si>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</si>
  <si>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</si>
  <si>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</si>
  <si>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</si>
  <si>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</si>
  <si>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</si>
  <si>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</si>
  <si>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</si>
  <si>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</si>
  <si>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</si>
  <si>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</si>
  <si>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</si>
  <si>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</si>
  <si>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</si>
  <si>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</si>
  <si>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</si>
  <si>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</si>
  <si>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</si>
  <si>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</si>
  <si>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</si>
  <si>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</si>
  <si>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</si>
  <si>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</si>
  <si>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</si>
  <si>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</si>
  <si>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</si>
  <si>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</si>
  <si>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</si>
  <si>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</si>
  <si>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</si>
  <si>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</si>
  <si>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</si>
  <si>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</si>
  <si>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</si>
  <si>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</si>
  <si>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</si>
  <si>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</si>
  <si>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</si>
  <si>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</si>
  <si>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</si>
  <si>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</si>
  <si>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</si>
  <si>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</si>
  <si>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</si>
  <si>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</si>
  <si>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</si>
  <si>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</si>
  <si>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</si>
  <si>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</si>
  <si>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</si>
  <si>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</si>
  <si>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</si>
  <si>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</si>
  <si>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</si>
  <si>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</si>
  <si>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</si>
  <si>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</si>
  <si>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</si>
  <si>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</si>
  <si>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</si>
  <si>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</si>
  <si>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</si>
  <si>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</si>
  <si>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</si>
  <si>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</si>
  <si>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</si>
  <si>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</si>
  <si>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</si>
  <si>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</si>
  <si>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</si>
  <si>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</si>
  <si>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</si>
  <si>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</si>
  <si>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</si>
  <si>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</si>
  <si>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</si>
  <si>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</si>
  <si>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</si>
  <si>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</si>
  <si>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</si>
  <si>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</si>
  <si>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</si>
  <si>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</si>
  <si>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</si>
  <si>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</si>
  <si>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</si>
  <si>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</si>
  <si>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</si>
  <si>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</si>
  <si>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</si>
  <si>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</si>
  <si>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</si>
  <si>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</si>
  <si>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</si>
  <si>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</si>
  <si>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</si>
  <si>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</si>
  <si>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</si>
  <si>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</si>
  <si>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</si>
  <si>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</si>
  <si>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</si>
  <si>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</si>
  <si>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</si>
  <si>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</si>
  <si>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</si>
  <si>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</si>
  <si>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</si>
  <si>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</si>
  <si>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</si>
  <si>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</si>
  <si>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</si>
  <si>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</si>
  <si>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</si>
  <si>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</si>
  <si>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</si>
  <si>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</si>
  <si>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</si>
  <si>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</si>
  <si>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</si>
  <si>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</si>
  <si>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</si>
  <si>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</si>
  <si>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</si>
  <si>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</si>
  <si>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</si>
  <si>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</si>
  <si>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</si>
  <si>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</si>
  <si>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</si>
  <si>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</si>
  <si>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</si>
  <si>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</si>
  <si>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</si>
  <si>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</si>
  <si>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</si>
  <si>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</si>
  <si>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</si>
  <si>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</si>
  <si>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</si>
  <si>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</si>
  <si>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</si>
  <si>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</si>
  <si>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</si>
  <si>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</si>
  <si>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</si>
  <si>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</si>
  <si>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</si>
  <si>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</si>
  <si>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</si>
  <si>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</si>
  <si>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</si>
  <si>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</si>
  <si>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</si>
  <si>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</si>
  <si>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</si>
  <si>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</si>
  <si>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</si>
  <si>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</si>
  <si>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</si>
  <si>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</si>
  <si>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</si>
  <si>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</si>
  <si>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</si>
  <si>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</si>
  <si>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</si>
  <si>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</si>
  <si>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</si>
  <si>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</si>
  <si>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</si>
  <si>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</si>
  <si>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</si>
  <si>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</si>
  <si>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</si>
  <si>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</si>
  <si>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</si>
  <si>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</si>
  <si>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</si>
  <si>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</si>
  <si>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</si>
  <si>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</si>
  <si>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</si>
  <si>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</si>
  <si>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</si>
  <si>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</si>
  <si>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</si>
  <si>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</si>
  <si>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</si>
  <si>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</si>
  <si>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</si>
  <si>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</si>
  <si>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</si>
  <si>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</si>
  <si>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</si>
  <si>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</si>
  <si>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</si>
  <si>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</si>
  <si>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</si>
  <si>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</si>
  <si>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</si>
  <si>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</si>
  <si>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</si>
  <si>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</si>
  <si>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</si>
  <si>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</si>
  <si>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</si>
  <si>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</si>
  <si>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</si>
  <si>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</si>
  <si>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</si>
  <si>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</si>
  <si>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</si>
  <si>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</si>
  <si>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</si>
  <si>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</si>
  <si>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</si>
  <si>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</si>
  <si>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</si>
  <si>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</si>
  <si>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</si>
  <si>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</si>
  <si>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</si>
  <si>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</si>
  <si>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</si>
  <si>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</si>
  <si>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</si>
  <si>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</si>
  <si>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</si>
  <si>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</si>
  <si>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</si>
  <si>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</si>
  <si>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</si>
  <si>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</si>
  <si>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</si>
  <si>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</si>
  <si>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</si>
  <si>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</si>
  <si>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</si>
  <si>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</si>
  <si>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</si>
  <si>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</si>
  <si>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</si>
  <si>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</si>
  <si>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</si>
  <si>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</si>
  <si>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</si>
  <si>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</si>
  <si>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</si>
  <si>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</si>
  <si>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</si>
  <si>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</si>
  <si>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</si>
  <si>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</si>
  <si>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</si>
  <si>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</si>
  <si>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</si>
  <si>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</si>
  <si>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</si>
  <si>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</si>
  <si>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</si>
  <si>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</si>
  <si>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</si>
  <si>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</si>
  <si>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</si>
  <si>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</si>
  <si>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</si>
  <si>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</si>
  <si>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</si>
  <si>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</si>
  <si>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</si>
  <si>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</si>
  <si>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</si>
  <si>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</si>
  <si>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</si>
  <si>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</si>
  <si>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</si>
  <si>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</si>
  <si>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</si>
  <si>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</si>
  <si>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</si>
  <si>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</si>
  <si>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</si>
  <si>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</si>
  <si>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</si>
  <si>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</si>
  <si>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</si>
  <si>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</si>
  <si>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</si>
  <si>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</si>
  <si>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</si>
  <si>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</si>
  <si>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</si>
  <si>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</si>
  <si>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</si>
  <si>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</si>
  <si>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</si>
  <si>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</si>
  <si>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</si>
  <si>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</si>
  <si>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</si>
  <si>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</si>
  <si>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</si>
  <si>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</si>
  <si>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</si>
  <si>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</si>
  <si>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</si>
  <si>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</si>
  <si>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</si>
  <si>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</si>
  <si>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</si>
  <si>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</si>
  <si>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</si>
  <si>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</si>
  <si>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</si>
  <si>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</si>
  <si>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</si>
  <si>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</si>
  <si>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</si>
  <si>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</si>
  <si>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</si>
  <si>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</si>
  <si>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</si>
  <si>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</si>
  <si>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</si>
  <si>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</si>
  <si>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</si>
  <si>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</si>
  <si>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</si>
  <si>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</si>
  <si>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</si>
  <si>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</si>
  <si>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</si>
  <si>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</si>
  <si>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</si>
  <si>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</si>
  <si>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</si>
  <si>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</si>
  <si>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</si>
  <si>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</si>
  <si>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</si>
  <si>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</si>
  <si>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</si>
  <si>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</si>
  <si>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</si>
  <si>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</si>
  <si>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</si>
  <si>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</si>
  <si>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</si>
  <si>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</si>
  <si>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</si>
  <si>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</si>
  <si>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</si>
  <si>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</si>
  <si>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</si>
  <si>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</si>
  <si>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</si>
  <si>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</si>
  <si>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</si>
  <si>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</si>
  <si>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</si>
  <si>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</si>
  <si>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</si>
  <si>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</si>
  <si>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</si>
  <si>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</si>
  <si>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</si>
  <si>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</si>
  <si>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</si>
  <si>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</si>
  <si>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</si>
  <si>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</si>
  <si>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</si>
  <si>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</si>
  <si>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</si>
  <si>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</si>
  <si>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</si>
  <si>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</si>
  <si>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</si>
  <si>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</si>
  <si>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</si>
  <si>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</si>
  <si>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</si>
  <si>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</si>
  <si>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</si>
  <si>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</si>
  <si>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</si>
  <si>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</si>
  <si>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</si>
  <si>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</si>
  <si>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</si>
  <si>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</si>
  <si>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</si>
  <si>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</si>
  <si>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</si>
  <si>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</si>
  <si>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</si>
  <si>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</si>
  <si>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</si>
  <si>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</si>
  <si>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</si>
  <si>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</si>
  <si>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</si>
  <si>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</si>
  <si>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</si>
  <si>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</si>
  <si>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</si>
  <si>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</si>
  <si>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</si>
  <si>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</si>
  <si>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</si>
  <si>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</si>
  <si>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</si>
  <si>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</si>
  <si>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</si>
  <si>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</si>
  <si>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</si>
  <si>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</si>
  <si>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</si>
  <si>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</si>
  <si>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</si>
  <si>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</si>
  <si>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</si>
  <si>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</si>
  <si>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</si>
  <si>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</si>
  <si>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</si>
  <si>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</si>
  <si>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</si>
  <si>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</si>
  <si>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</si>
  <si>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</si>
  <si>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</si>
  <si>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</si>
  <si>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</si>
  <si>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</si>
  <si>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</si>
  <si>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</si>
  <si>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</si>
  <si>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</si>
  <si>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</si>
  <si>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</si>
  <si>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</si>
  <si>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</si>
  <si>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</si>
  <si>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</si>
  <si>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</si>
  <si>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</si>
  <si>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</si>
  <si>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</si>
  <si>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</si>
  <si>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</si>
  <si>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</si>
  <si>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</si>
  <si>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</si>
  <si>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</si>
  <si>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</si>
  <si>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</si>
  <si>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</si>
  <si>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</si>
  <si>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</si>
  <si>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</si>
  <si>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</si>
  <si>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</si>
  <si>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</si>
  <si>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</si>
  <si>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</si>
  <si>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</si>
  <si>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</si>
  <si>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</si>
  <si>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</si>
  <si>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</si>
  <si>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</si>
  <si>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</si>
  <si>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</si>
  <si>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</si>
  <si>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</si>
  <si>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</si>
  <si>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</si>
  <si>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</si>
  <si>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</si>
  <si>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</si>
  <si>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</si>
  <si>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</si>
  <si>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</si>
  <si>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</si>
  <si>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</si>
  <si>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</si>
  <si>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</si>
  <si>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</si>
  <si>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</si>
  <si>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</si>
  <si>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</si>
  <si>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</si>
  <si>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</si>
  <si>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</si>
  <si>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</si>
  <si>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</si>
  <si>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</si>
  <si>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</si>
  <si>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</si>
  <si>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</si>
  <si>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</si>
  <si>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</si>
  <si>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</si>
  <si>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</si>
  <si>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</si>
  <si>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</si>
  <si>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</si>
  <si>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</si>
  <si>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</si>
  <si>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</si>
  <si>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</si>
  <si>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</si>
  <si>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</si>
  <si>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</si>
  <si>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</si>
  <si>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</si>
  <si>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</si>
  <si>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</si>
  <si>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</si>
  <si>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</si>
  <si>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</si>
  <si>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</si>
  <si>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</si>
  <si>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</si>
  <si>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</si>
  <si>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</si>
  <si>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</si>
  <si>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</si>
  <si>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</si>
  <si>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</si>
  <si>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</si>
  <si>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</si>
  <si>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</si>
  <si>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</si>
  <si>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</si>
  <si>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</si>
  <si>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</si>
  <si>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</si>
  <si>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</si>
  <si>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</si>
  <si>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</si>
  <si>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</si>
  <si>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</si>
  <si>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</si>
  <si>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</si>
  <si>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</si>
  <si>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</si>
  <si>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</si>
  <si>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</si>
  <si>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</si>
  <si>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</si>
  <si>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</si>
  <si>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</si>
  <si>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</si>
  <si>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</si>
  <si>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</si>
  <si>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</si>
  <si>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</si>
  <si>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</si>
  <si>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</si>
  <si>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</si>
  <si>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</si>
  <si>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</si>
  <si>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</si>
  <si>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</si>
  <si>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</si>
  <si>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</si>
  <si>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</si>
  <si>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</si>
  <si>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</si>
  <si>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</si>
  <si>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</si>
  <si>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</si>
  <si>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</si>
  <si>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</si>
  <si>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</si>
  <si>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</si>
  <si>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</si>
  <si>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</si>
  <si>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</si>
  <si>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</si>
  <si>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</si>
  <si>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</si>
  <si>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</si>
  <si>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</si>
  <si>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</si>
  <si>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</si>
  <si>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</si>
  <si>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</si>
  <si>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</si>
  <si>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</si>
  <si>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</si>
  <si>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</si>
  <si>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</si>
  <si>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</si>
  <si>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</si>
  <si>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</si>
  <si>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</si>
  <si>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</si>
  <si>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</si>
  <si>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</si>
  <si>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</si>
  <si>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</si>
  <si>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</si>
  <si>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</si>
  <si>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</si>
  <si>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</si>
  <si>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</si>
  <si>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</si>
  <si>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</si>
  <si>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</si>
  <si>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</si>
  <si>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</si>
  <si>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</si>
  <si>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</si>
  <si>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</si>
  <si>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</si>
  <si>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</si>
  <si>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</si>
  <si>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</si>
  <si>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</si>
  <si>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</si>
  <si>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</si>
  <si>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</si>
  <si>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</si>
  <si>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</si>
  <si>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</si>
  <si>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</si>
  <si>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</si>
  <si>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</si>
  <si>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</si>
  <si>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</si>
  <si>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</si>
  <si>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</si>
  <si>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</si>
  <si>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</si>
  <si>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</si>
  <si>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</si>
  <si>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</si>
  <si>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</si>
  <si>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</si>
  <si>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</si>
  <si>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</si>
  <si>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</si>
  <si>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</si>
  <si>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</si>
  <si>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</si>
  <si>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</si>
  <si>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</si>
  <si>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</si>
  <si>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</si>
  <si>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</si>
  <si>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</si>
  <si>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</si>
  <si>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</si>
  <si>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</si>
  <si>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</si>
  <si>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</si>
  <si>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</si>
  <si>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</si>
  <si>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</si>
  <si>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</si>
  <si>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</si>
  <si>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</si>
  <si>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</si>
  <si>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</si>
  <si>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</si>
  <si>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</si>
  <si>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</si>
  <si>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</si>
  <si>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</si>
  <si>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</si>
  <si>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</si>
  <si>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</si>
  <si>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</si>
  <si>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</si>
  <si>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</si>
  <si>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</si>
  <si>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</si>
  <si>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</si>
  <si>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</si>
  <si>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</si>
  <si>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</si>
  <si>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</si>
  <si>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</si>
  <si>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</si>
  <si>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</si>
  <si>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</si>
  <si>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</si>
  <si>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</si>
  <si>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</si>
  <si>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</si>
  <si>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</si>
  <si>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</si>
  <si>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</si>
  <si>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</si>
  <si>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</si>
  <si>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</si>
  <si>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</si>
  <si>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</si>
  <si>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</si>
  <si>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</si>
  <si>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</si>
  <si>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</si>
  <si>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</si>
  <si>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</si>
  <si>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</si>
  <si>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</si>
  <si>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</si>
  <si>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</si>
  <si>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</si>
  <si>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</si>
  <si>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</si>
  <si>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</si>
  <si>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</si>
  <si>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</si>
  <si>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</si>
  <si>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</si>
  <si>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</si>
  <si>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</si>
  <si>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</si>
  <si>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</si>
  <si>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</si>
  <si>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</si>
  <si>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</si>
  <si>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</si>
  <si>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</si>
  <si>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</si>
  <si>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</si>
  <si>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</si>
  <si>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</si>
  <si>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</si>
  <si>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</si>
  <si>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</si>
  <si>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</si>
  <si>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</si>
  <si>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</si>
  <si>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</si>
  <si>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</si>
  <si>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</si>
  <si>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</si>
  <si>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</si>
  <si>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</si>
  <si>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</si>
  <si>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</si>
  <si>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</si>
  <si>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</si>
  <si>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</si>
  <si>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</si>
  <si>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</si>
  <si>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</si>
  <si>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</si>
  <si>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</si>
  <si>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</si>
  <si>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</si>
  <si>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</si>
  <si>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</si>
  <si>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</si>
  <si>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</si>
  <si>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</si>
  <si>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</si>
  <si>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</si>
  <si>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</si>
  <si>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</si>
  <si>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</si>
  <si>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</si>
  <si>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</si>
  <si>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</si>
  <si>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</si>
  <si>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</si>
  <si>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</si>
  <si>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</si>
  <si>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</si>
  <si>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</si>
  <si>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</si>
  <si>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</si>
  <si>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</si>
  <si>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</si>
  <si>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</si>
  <si>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</si>
  <si>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</si>
  <si>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</si>
  <si>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</si>
  <si>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</si>
  <si>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</si>
  <si>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</si>
  <si>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</si>
  <si>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</si>
  <si>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</si>
  <si>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</si>
  <si>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</si>
  <si>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</si>
  <si>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</si>
  <si>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</si>
  <si>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</si>
  <si>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</si>
  <si>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</si>
  <si>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</si>
  <si>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</si>
  <si>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</si>
  <si>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</si>
  <si>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</si>
  <si>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</si>
  <si>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</si>
  <si>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</si>
  <si>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</si>
  <si>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</si>
  <si>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</si>
  <si>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</si>
  <si>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</si>
  <si>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</si>
  <si>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</si>
  <si>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</si>
  <si>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</si>
  <si>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</si>
  <si>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</si>
  <si>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</si>
  <si>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</si>
  <si>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</si>
  <si>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</si>
  <si>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</si>
  <si>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</si>
  <si>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</si>
  <si>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</si>
  <si>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</si>
  <si>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</si>
  <si>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</si>
  <si>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</si>
  <si>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</si>
  <si>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</si>
  <si>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</si>
  <si>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</si>
  <si>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</si>
  <si>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</si>
  <si>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</si>
  <si>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</si>
  <si>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</si>
  <si>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</si>
  <si>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</si>
  <si>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</si>
  <si>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</si>
  <si>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</si>
  <si>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</si>
  <si>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</si>
  <si>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</si>
  <si>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</si>
  <si>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</si>
  <si>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</si>
  <si>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</si>
  <si>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</si>
  <si>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</si>
  <si>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</si>
  <si>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</si>
  <si>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</si>
  <si>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</si>
  <si>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</si>
  <si>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</si>
  <si>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</si>
  <si>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</si>
  <si>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</si>
  <si>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</si>
  <si>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</si>
  <si>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</si>
  <si>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</si>
  <si>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</si>
  <si>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</si>
  <si>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</si>
  <si>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</si>
  <si>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</si>
  <si>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</si>
  <si>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</si>
  <si>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</si>
  <si>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</si>
  <si>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</si>
  <si>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</si>
  <si>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</si>
  <si>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</si>
  <si>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</si>
  <si>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</si>
  <si>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</si>
  <si>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</si>
  <si>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</si>
  <si>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</si>
  <si>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</si>
  <si>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</si>
  <si>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</si>
  <si>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</si>
  <si>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</si>
  <si>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</si>
  <si>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</si>
  <si>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</si>
  <si>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</si>
  <si>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</si>
  <si>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</si>
  <si>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</si>
  <si>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</si>
  <si>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</si>
  <si>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</si>
  <si>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</si>
  <si>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</si>
  <si>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</si>
  <si>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</si>
  <si>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</si>
  <si>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</si>
  <si>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</si>
  <si>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</si>
  <si>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</si>
  <si>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</si>
  <si>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</si>
  <si>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</si>
  <si>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</si>
  <si>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</si>
  <si>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</si>
  <si>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</si>
  <si>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</si>
  <si>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</si>
  <si>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</si>
  <si>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</si>
  <si>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</si>
  <si>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</si>
  <si>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</si>
  <si>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</si>
  <si>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</si>
  <si>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</si>
  <si>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</si>
  <si>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</si>
  <si>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</si>
  <si>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</si>
  <si>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</si>
  <si>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</si>
  <si>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</si>
  <si>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</si>
  <si>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</si>
  <si>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</si>
  <si>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</si>
  <si>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</si>
  <si>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</si>
  <si>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</si>
  <si>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</si>
  <si>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</si>
  <si>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</si>
  <si>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</si>
  <si>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</si>
  <si>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</si>
  <si>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</si>
  <si>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</si>
  <si>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</si>
  <si>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</si>
  <si>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</si>
  <si>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</si>
  <si>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</si>
  <si>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</si>
  <si>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</si>
  <si>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</si>
  <si>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</si>
  <si>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</si>
  <si>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</si>
  <si>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</si>
  <si>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</si>
  <si>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</si>
  <si>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</si>
  <si>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</si>
  <si>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</si>
  <si>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</si>
  <si>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</si>
  <si>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</si>
  <si>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</si>
  <si>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</si>
  <si>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</si>
  <si>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</si>
  <si>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</si>
  <si>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</si>
  <si>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</si>
  <si>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</si>
  <si>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</si>
  <si>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</si>
  <si>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</si>
  <si>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</si>
  <si>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</si>
  <si>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</si>
  <si>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</si>
  <si>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</si>
  <si>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</si>
  <si>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</si>
  <si>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</si>
  <si>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</si>
  <si>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</si>
  <si>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</si>
  <si>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</si>
  <si>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</si>
  <si>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</si>
  <si>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</si>
  <si>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</si>
  <si>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</si>
  <si>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</si>
  <si>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</si>
  <si>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</si>
  <si>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</si>
  <si>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</si>
  <si>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</si>
  <si>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</si>
  <si>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</si>
  <si>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</si>
  <si>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</si>
  <si>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</si>
  <si>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</si>
  <si>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</si>
  <si>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</si>
  <si>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</si>
  <si>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</si>
  <si>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</si>
  <si>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</si>
  <si>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</si>
  <si>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</si>
  <si>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</si>
  <si>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</si>
  <si>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</si>
  <si>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</si>
  <si>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</si>
  <si>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</si>
  <si>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</si>
  <si>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</si>
  <si>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</si>
  <si>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</si>
  <si>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</si>
  <si>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</si>
  <si>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</si>
  <si>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</si>
  <si>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</si>
  <si>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</si>
  <si>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</si>
  <si>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</si>
  <si>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</si>
  <si>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</si>
  <si>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</si>
  <si>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</si>
  <si>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</si>
  <si>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</si>
  <si>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</si>
  <si>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</si>
  <si>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</si>
  <si>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</si>
  <si>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</si>
  <si>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</si>
  <si>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</si>
  <si>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</si>
  <si>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</si>
  <si>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</si>
  <si>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</si>
  <si>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</si>
  <si>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</si>
  <si>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</si>
  <si>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</si>
  <si>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</si>
  <si>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</si>
  <si>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</si>
  <si>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</si>
  <si>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</si>
  <si>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</si>
  <si>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</si>
  <si>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</si>
  <si>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</si>
  <si>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</si>
  <si>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</si>
  <si>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</si>
  <si>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</si>
  <si>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</si>
  <si>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</si>
  <si>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</si>
  <si>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</si>
  <si>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</si>
  <si>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</si>
  <si>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</si>
  <si>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</si>
  <si>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</si>
  <si>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</si>
  <si>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</si>
  <si>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</si>
  <si>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</si>
  <si>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</si>
  <si>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</si>
  <si>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</si>
  <si>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</si>
  <si>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</si>
  <si>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</si>
  <si>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</si>
  <si>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</si>
  <si>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</si>
  <si>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</si>
  <si>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</si>
  <si>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</si>
  <si>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</si>
  <si>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</si>
  <si>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</si>
  <si>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</si>
  <si>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</si>
  <si>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</si>
  <si>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</si>
  <si>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</si>
  <si>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</si>
  <si>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</si>
  <si>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</si>
  <si>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</si>
  <si>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</si>
  <si>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</si>
  <si>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</si>
  <si>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</si>
  <si>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</si>
  <si>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</si>
  <si>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</si>
  <si>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</si>
  <si>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</si>
  <si>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</si>
  <si>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</si>
  <si>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</si>
  <si>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</si>
  <si>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</si>
  <si>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</si>
  <si>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</si>
  <si>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</si>
  <si>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</si>
  <si>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</si>
  <si>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</si>
  <si>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</si>
  <si>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</si>
  <si>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</si>
  <si>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</si>
  <si>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</si>
  <si>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</si>
  <si>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</si>
  <si>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</si>
  <si>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</si>
  <si>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</si>
  <si>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</si>
  <si>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</si>
  <si>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</si>
  <si>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</si>
  <si>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</si>
  <si>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</si>
  <si>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</si>
  <si>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</si>
  <si>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</si>
  <si>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</si>
  <si>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</si>
  <si>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</si>
  <si>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</si>
  <si>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</si>
  <si>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</si>
  <si>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</si>
  <si>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</si>
  <si>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</si>
  <si>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</si>
  <si>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</si>
  <si>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</si>
  <si>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</si>
  <si>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</si>
  <si>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</si>
  <si>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</si>
  <si>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</si>
  <si>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</si>
  <si>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</si>
  <si>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</si>
  <si>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</si>
  <si>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</si>
  <si>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</si>
  <si>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</si>
  <si>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</si>
  <si>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</si>
  <si>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</si>
  <si>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</si>
  <si>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</si>
  <si>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</si>
  <si>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</si>
  <si>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</si>
  <si>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</si>
  <si>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</si>
  <si>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</si>
  <si>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</si>
  <si>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</si>
  <si>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</si>
  <si>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</si>
  <si>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</si>
  <si>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</si>
  <si>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</si>
  <si>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</si>
  <si>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</si>
  <si>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</si>
  <si>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</si>
  <si>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</si>
  <si>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</si>
  <si>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</si>
  <si>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</si>
  <si>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</si>
  <si>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</si>
  <si>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</si>
  <si>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</si>
  <si>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</si>
  <si>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</si>
  <si>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</si>
  <si>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</si>
  <si>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</si>
  <si>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</si>
  <si>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</si>
  <si>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</si>
  <si>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</si>
  <si>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</si>
  <si>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</si>
  <si>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</si>
  <si>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</si>
  <si>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</si>
  <si>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</si>
  <si>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</si>
  <si>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</si>
  <si>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</si>
  <si>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</si>
  <si>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</si>
  <si>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</si>
  <si>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</si>
  <si>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</si>
  <si>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</si>
  <si>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</si>
  <si>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</si>
  <si>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</si>
  <si>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</si>
  <si>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</si>
  <si>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</si>
  <si>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</si>
  <si>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</si>
  <si>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</si>
  <si>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</si>
  <si>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</si>
  <si>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</si>
  <si>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</si>
  <si>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</si>
  <si>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</si>
  <si>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</si>
  <si>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</si>
  <si>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</si>
  <si>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</si>
  <si>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</si>
  <si>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</si>
  <si>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</si>
  <si>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</si>
  <si>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</si>
  <si>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</si>
  <si>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</si>
  <si>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</si>
  <si>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</si>
  <si>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</si>
  <si>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</si>
  <si>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</si>
  <si>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</si>
  <si>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</si>
  <si>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</si>
  <si>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</si>
  <si>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</si>
  <si>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</si>
  <si>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</si>
  <si>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</si>
  <si>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</si>
  <si>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</si>
  <si>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</si>
  <si>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</si>
  <si>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</si>
  <si>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</si>
  <si>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</si>
  <si>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</si>
  <si>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</si>
  <si>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</si>
  <si>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</si>
  <si>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</si>
  <si>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</si>
  <si>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</si>
  <si>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</si>
  <si>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</si>
  <si>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</si>
  <si>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</si>
  <si>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</si>
  <si>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</si>
  <si>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</si>
  <si>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</si>
  <si>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</si>
  <si>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</si>
  <si>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</si>
  <si>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</si>
  <si>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</si>
  <si>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</si>
  <si>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</si>
  <si>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</si>
  <si>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</si>
  <si>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</si>
  <si>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</si>
  <si>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</si>
  <si>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</si>
  <si>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</si>
  <si>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</si>
  <si>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</si>
  <si>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</si>
  <si>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</si>
  <si>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</si>
  <si>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</si>
  <si>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</si>
  <si>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</si>
  <si>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</si>
  <si>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</si>
  <si>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</si>
  <si>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</si>
  <si>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</si>
  <si>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</si>
  <si>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</si>
  <si>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</si>
  <si>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</si>
  <si>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</si>
  <si>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</si>
  <si>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</si>
  <si>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</si>
  <si>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</si>
  <si>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</si>
  <si>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</si>
  <si>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</si>
  <si>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</si>
  <si>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</si>
  <si>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</si>
  <si>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</si>
  <si>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</si>
  <si>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</si>
  <si>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</si>
  <si>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</si>
  <si>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</si>
  <si>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</si>
  <si>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</si>
  <si>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</si>
  <si>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</si>
  <si>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</si>
  <si>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</si>
  <si>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</si>
  <si>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</si>
  <si>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</si>
  <si>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</si>
  <si>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</si>
  <si>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</si>
  <si>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</si>
  <si>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</si>
  <si>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</si>
  <si>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</si>
  <si>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</si>
  <si>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</si>
  <si>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</si>
  <si>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</si>
  <si>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</si>
  <si>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</si>
  <si>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</si>
  <si>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</si>
  <si>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</si>
  <si>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</si>
  <si>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</si>
  <si>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</si>
  <si>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</si>
  <si>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</si>
  <si>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</si>
  <si>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</si>
  <si>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</si>
  <si>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</si>
  <si>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</si>
  <si>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</si>
  <si>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</si>
  <si>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</si>
  <si>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</si>
  <si>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</si>
  <si>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</si>
  <si>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</si>
  <si>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</si>
  <si>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</si>
  <si>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</si>
  <si>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</si>
  <si>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</si>
  <si>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</si>
  <si>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</si>
  <si>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</si>
  <si>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</si>
  <si>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</si>
  <si>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</si>
  <si>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</si>
  <si>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</si>
  <si>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</si>
  <si>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</si>
  <si>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</si>
  <si>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</si>
  <si>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</si>
  <si>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</si>
  <si>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</si>
  <si>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</si>
  <si>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</si>
  <si>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</si>
  <si>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</si>
  <si>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</si>
  <si>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</si>
  <si>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</si>
  <si>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</si>
  <si>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</si>
  <si>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</si>
  <si>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</si>
  <si>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</si>
  <si>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</si>
  <si>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</si>
  <si>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</si>
  <si>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</si>
  <si>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</si>
  <si>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</si>
  <si>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</si>
  <si>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</si>
  <si>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</si>
  <si>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</si>
  <si>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</si>
  <si>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</si>
  <si>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</si>
  <si>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</si>
  <si>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</si>
  <si>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</si>
  <si>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</si>
  <si>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</si>
  <si>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</si>
  <si>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</si>
  <si>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</si>
  <si>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</si>
  <si>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</si>
  <si>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</si>
  <si>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</si>
  <si>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</si>
  <si>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</si>
  <si>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</si>
  <si>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</si>
  <si>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</si>
  <si>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</si>
  <si>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</si>
  <si>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</si>
  <si>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</si>
  <si>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</si>
  <si>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</si>
  <si>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</si>
  <si>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</si>
  <si>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</si>
  <si>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</si>
  <si>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</si>
  <si>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</si>
  <si>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</si>
  <si>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</si>
  <si>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</si>
  <si>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</si>
  <si>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</si>
  <si>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</si>
  <si>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</si>
  <si>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</si>
  <si>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</si>
  <si>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</si>
  <si>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</si>
  <si>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</si>
  <si>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</si>
  <si>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</si>
  <si>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</si>
  <si>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</si>
  <si>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</si>
  <si>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</si>
  <si>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</si>
  <si>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</si>
  <si>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</si>
  <si>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</si>
  <si>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</si>
  <si>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</si>
  <si>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</si>
  <si>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</si>
  <si>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</si>
  <si>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</si>
  <si>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</si>
  <si>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</si>
  <si>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</si>
  <si>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</si>
  <si>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</si>
  <si>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</si>
  <si>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</si>
  <si>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</si>
  <si>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</si>
  <si>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</si>
  <si>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</si>
  <si>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</si>
  <si>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</si>
  <si>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</si>
  <si>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</si>
  <si>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</si>
  <si>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</si>
  <si>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</si>
  <si>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</si>
  <si>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</si>
  <si>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</si>
  <si>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</si>
  <si>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</si>
  <si>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</si>
  <si>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</si>
  <si>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</si>
  <si>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</si>
  <si>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</si>
  <si>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</si>
  <si>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</si>
  <si>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</si>
  <si>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</si>
  <si>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</si>
  <si>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</si>
  <si>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</si>
  <si>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</si>
  <si>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</si>
  <si>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</si>
  <si>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</si>
  <si>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</si>
  <si>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</si>
  <si>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</si>
  <si>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</si>
  <si>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</si>
  <si>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</si>
  <si>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</si>
  <si>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</si>
  <si>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</si>
  <si>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</si>
  <si>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</si>
  <si>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</si>
  <si>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</si>
  <si>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</si>
  <si>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</si>
  <si>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</si>
  <si>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</si>
  <si>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</si>
  <si>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</si>
  <si>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</si>
  <si>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</si>
  <si>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</si>
  <si>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</si>
  <si>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</si>
  <si>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</si>
  <si>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</si>
  <si>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</si>
  <si>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</si>
  <si>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</si>
  <si>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</si>
  <si>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</si>
  <si>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</si>
  <si>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</si>
  <si>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</si>
  <si>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</si>
  <si>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</si>
  <si>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</si>
  <si>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</si>
  <si>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</si>
  <si>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</si>
  <si>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</si>
  <si>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</si>
  <si>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</si>
  <si>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</si>
  <si>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</si>
  <si>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</si>
  <si>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</si>
  <si>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</si>
  <si>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</si>
  <si>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</si>
  <si>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</si>
  <si>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</si>
  <si>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</si>
  <si>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</si>
  <si>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</si>
  <si>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</si>
  <si>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</si>
  <si>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</si>
  <si>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</si>
  <si>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</si>
  <si>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</si>
  <si>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</si>
  <si>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</si>
  <si>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</si>
  <si>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</si>
  <si>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</si>
  <si>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</si>
  <si>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</si>
  <si>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</si>
  <si>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</si>
  <si>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</si>
  <si>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</si>
  <si>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</si>
  <si>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</si>
  <si>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</si>
  <si>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</si>
  <si>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</si>
  <si>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</si>
  <si>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</si>
  <si>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</si>
  <si>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</si>
  <si>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</si>
  <si>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</si>
  <si>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</si>
  <si>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</si>
  <si>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</si>
  <si>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</si>
  <si>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</si>
  <si>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</si>
  <si>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</si>
  <si>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</si>
  <si>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</si>
  <si>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</si>
  <si>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</si>
  <si>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</si>
  <si>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</si>
  <si>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</si>
  <si>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</si>
  <si>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</si>
  <si>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</si>
  <si>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</si>
  <si>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</si>
  <si>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</si>
  <si>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</si>
  <si>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</si>
  <si>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</si>
  <si>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</si>
  <si>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</si>
  <si>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</si>
  <si>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</si>
  <si>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</si>
  <si>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</si>
  <si>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</si>
  <si>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</si>
  <si>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</si>
  <si>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</si>
  <si>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</si>
  <si>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</si>
  <si>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</si>
  <si>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</si>
  <si>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</si>
  <si>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</si>
  <si>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</si>
  <si>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</si>
  <si>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</si>
  <si>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</si>
  <si>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</si>
  <si>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</si>
  <si>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</si>
  <si>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</si>
  <si>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</si>
  <si>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</si>
  <si>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</si>
  <si>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</si>
  <si>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</si>
  <si>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</si>
  <si>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</si>
  <si>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</si>
  <si>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</si>
  <si>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</si>
  <si>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</si>
  <si>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</si>
  <si>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</si>
  <si>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</si>
  <si>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</si>
  <si>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</si>
  <si>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</si>
  <si>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</si>
  <si>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</si>
  <si>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</si>
  <si>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</si>
  <si>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</si>
  <si>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</si>
  <si>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</si>
  <si>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</si>
  <si>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</si>
  <si>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</si>
  <si>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</si>
  <si>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</si>
  <si>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</si>
  <si>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</si>
  <si>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</si>
  <si>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</si>
  <si>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</si>
  <si>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</si>
  <si>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</si>
  <si>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</si>
  <si>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</si>
  <si>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</si>
  <si>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</si>
  <si>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</si>
  <si>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</si>
  <si>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</si>
  <si>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</si>
  <si>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</si>
  <si>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</si>
  <si>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</si>
  <si>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</si>
  <si>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</si>
  <si>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</si>
  <si>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</si>
  <si>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</si>
  <si>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</si>
  <si>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</si>
  <si>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</si>
  <si>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</si>
  <si>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</si>
  <si>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</si>
  <si>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</si>
  <si>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</si>
  <si>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</si>
  <si>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</si>
  <si>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</si>
  <si>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</si>
  <si>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</si>
  <si>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</si>
  <si>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</si>
  <si>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</si>
  <si>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</si>
  <si>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</si>
  <si>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</si>
  <si>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</si>
  <si>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</si>
  <si>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</si>
  <si>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</si>
  <si>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</si>
  <si>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</si>
  <si>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</si>
  <si>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</si>
  <si>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</si>
  <si>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</si>
  <si>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</si>
  <si>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</si>
  <si>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</si>
  <si>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</si>
  <si>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</si>
  <si>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</si>
  <si>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</si>
  <si>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</si>
  <si>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</si>
  <si>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</si>
  <si>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</si>
  <si>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</si>
  <si>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</si>
  <si>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</si>
  <si>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</si>
  <si>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</si>
  <si>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</si>
  <si>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</si>
  <si>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</si>
  <si>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</si>
  <si>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</si>
  <si>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</si>
  <si>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</si>
  <si>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</si>
  <si>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</si>
  <si>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</si>
  <si>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</si>
  <si>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</si>
  <si>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</si>
  <si>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</si>
  <si>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</si>
  <si>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</si>
  <si>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</si>
  <si>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</si>
  <si>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</si>
  <si>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</si>
  <si>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</si>
  <si>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</si>
  <si>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</si>
  <si>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</si>
  <si>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</si>
  <si>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</si>
  <si>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</si>
  <si>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</si>
  <si>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</si>
  <si>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</si>
  <si>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</si>
  <si>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</si>
  <si>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</si>
  <si>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</si>
  <si>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</si>
  <si>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</si>
  <si>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</si>
  <si>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</si>
  <si>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</si>
  <si>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</si>
  <si>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</si>
  <si>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</si>
  <si>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</si>
  <si>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</si>
  <si>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</si>
  <si>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</si>
  <si>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</si>
  <si>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</si>
  <si>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</si>
  <si>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</si>
  <si>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</si>
  <si>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</si>
  <si>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</si>
  <si>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</si>
  <si>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</si>
  <si>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</si>
  <si>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</si>
  <si>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</si>
  <si>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</si>
  <si>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</si>
  <si>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</si>
  <si>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</si>
  <si>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</si>
  <si>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</si>
  <si>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</si>
  <si>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</si>
  <si>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</si>
  <si>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</si>
  <si>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</si>
  <si>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</si>
  <si>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</si>
  <si>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</si>
  <si>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</si>
  <si>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</si>
  <si>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</si>
  <si>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</si>
  <si>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</si>
  <si>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</si>
  <si>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</si>
  <si>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</si>
  <si>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</si>
  <si>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</si>
  <si>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</si>
  <si>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</si>
  <si>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</si>
  <si>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</si>
  <si>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</si>
  <si>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</si>
  <si>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</si>
  <si>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</si>
  <si>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</si>
  <si>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</si>
  <si>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</si>
  <si>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</si>
  <si>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</si>
  <si>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</si>
  <si>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</si>
  <si>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</si>
  <si>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</si>
  <si>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</si>
  <si>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</si>
  <si>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</si>
  <si>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</si>
  <si>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</si>
  <si>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</si>
  <si>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</si>
  <si>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</si>
  <si>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</si>
  <si>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</si>
  <si>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</si>
  <si>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</si>
  <si>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</si>
  <si>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</si>
  <si>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</si>
  <si>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</si>
  <si>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</si>
  <si>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</si>
  <si>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</si>
  <si>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</si>
  <si>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</si>
  <si>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</si>
  <si>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</si>
  <si>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</si>
  <si>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</si>
  <si>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</si>
  <si>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</si>
  <si>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</si>
  <si>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</si>
  <si>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</si>
  <si>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</si>
  <si>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</si>
  <si>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</si>
  <si>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</si>
  <si>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</si>
  <si>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</si>
  <si>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</si>
  <si>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</si>
  <si>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</si>
  <si>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</si>
  <si>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</si>
  <si>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</si>
  <si>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</si>
  <si>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</si>
  <si>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</si>
  <si>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</si>
  <si>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</si>
  <si>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</si>
  <si>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</si>
  <si>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</si>
  <si>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</si>
  <si>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</si>
  <si>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</si>
  <si>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</si>
  <si>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</si>
  <si>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</si>
  <si>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</si>
  <si>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</si>
  <si>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</si>
  <si>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</si>
  <si>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</si>
  <si>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</si>
  <si>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</si>
  <si>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</si>
  <si>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</si>
  <si>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</si>
  <si>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</si>
  <si>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</si>
  <si>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</si>
  <si>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</si>
  <si>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</si>
  <si>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</si>
  <si>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</si>
  <si>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</si>
  <si>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</si>
  <si>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</si>
  <si>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</si>
  <si>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</si>
  <si>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</si>
  <si>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</si>
  <si>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</si>
  <si>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</si>
  <si>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</si>
  <si>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</si>
  <si>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</si>
  <si>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</si>
  <si>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</si>
  <si>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</si>
  <si>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</si>
  <si>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</si>
  <si>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</si>
  <si>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</si>
  <si>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</si>
  <si>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</si>
  <si>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</si>
  <si>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</si>
  <si>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</si>
  <si>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</si>
  <si>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</si>
  <si>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</si>
  <si>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</si>
  <si>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</si>
  <si>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</si>
  <si>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</si>
  <si>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</si>
  <si>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</si>
  <si>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</si>
  <si>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</si>
  <si>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</si>
  <si>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</si>
  <si>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</si>
  <si>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</si>
  <si>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</si>
  <si>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</si>
  <si>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</si>
  <si>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</si>
  <si>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</si>
  <si>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</si>
  <si>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</si>
  <si>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</si>
  <si>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</si>
  <si>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</si>
  <si>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</si>
  <si>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</si>
  <si>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</si>
  <si>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</si>
  <si>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</si>
  <si>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</si>
  <si>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</si>
  <si>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</si>
  <si>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</si>
  <si>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</si>
  <si>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</si>
  <si>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</si>
  <si>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</si>
  <si>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</si>
  <si>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</si>
  <si>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</si>
  <si>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</si>
  <si>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</si>
  <si>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</si>
  <si>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</si>
  <si>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</si>
  <si>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</si>
  <si>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</si>
  <si>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</si>
  <si>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</si>
  <si>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</si>
  <si>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</si>
  <si>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</si>
  <si>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</si>
  <si>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</si>
  <si>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</si>
  <si>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</si>
  <si>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</si>
  <si>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</si>
  <si>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</si>
  <si>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</si>
  <si>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</si>
  <si>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</si>
  <si>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</si>
  <si>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</si>
  <si>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</si>
  <si>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</si>
  <si>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</si>
  <si>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</si>
  <si>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</si>
  <si>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</si>
  <si>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</si>
  <si>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</si>
  <si>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</si>
  <si>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</si>
  <si>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</si>
  <si>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</si>
  <si>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</si>
  <si>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</si>
  <si>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</si>
  <si>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</si>
  <si>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</si>
  <si>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</si>
  <si>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</si>
  <si>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</si>
  <si>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</si>
  <si>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</si>
  <si>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</si>
  <si>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</si>
  <si>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</si>
  <si>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</si>
  <si>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</si>
  <si>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</si>
  <si>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</si>
  <si>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</si>
  <si>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</si>
  <si>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</si>
  <si>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</si>
  <si>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</si>
  <si>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</si>
  <si>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</si>
  <si>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</si>
  <si>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</si>
  <si>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</si>
  <si>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</si>
  <si>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</si>
  <si>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</si>
  <si>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</si>
  <si>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</si>
  <si>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</si>
  <si>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</si>
  <si>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</si>
  <si>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</si>
  <si>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</si>
  <si>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</si>
  <si>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</si>
  <si>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</si>
  <si>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</si>
  <si>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</si>
  <si>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</si>
  <si>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</si>
  <si>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</si>
  <si>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</si>
  <si>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</si>
  <si>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</si>
  <si>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</si>
  <si>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</si>
  <si>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</si>
  <si>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</si>
  <si>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</si>
  <si>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</si>
  <si>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</si>
  <si>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</si>
  <si>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</si>
  <si>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</si>
  <si>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</si>
  <si>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</si>
  <si>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</si>
  <si>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</si>
  <si>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</si>
  <si>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</si>
  <si>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</si>
  <si>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</si>
  <si>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</si>
  <si>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</si>
  <si>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</si>
  <si>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</si>
  <si>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</si>
  <si>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</si>
  <si>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</si>
  <si>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</si>
  <si>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</si>
  <si>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</si>
  <si>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</si>
  <si>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</si>
  <si>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</si>
  <si>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</si>
  <si>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</si>
  <si>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</si>
  <si>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</si>
  <si>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</si>
  <si>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</si>
  <si>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</si>
  <si>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</si>
  <si>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</si>
  <si>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</si>
  <si>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</si>
  <si>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</si>
  <si>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</si>
  <si>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</si>
  <si>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</si>
  <si>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</si>
  <si>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</si>
  <si>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</si>
  <si>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</si>
  <si>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</si>
  <si>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</si>
  <si>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</si>
  <si>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</si>
  <si>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</si>
  <si>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</si>
  <si>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</si>
  <si>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</si>
  <si>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</si>
  <si>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</si>
  <si>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</si>
  <si>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</si>
  <si>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</si>
  <si>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</si>
  <si>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</si>
  <si>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</si>
  <si>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</si>
  <si>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</si>
  <si>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</si>
  <si>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</si>
  <si>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</si>
  <si>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</si>
  <si>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</si>
  <si>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</si>
  <si>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</si>
  <si>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</si>
  <si>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</si>
  <si>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</si>
  <si>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</si>
  <si>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</si>
  <si>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</si>
  <si>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</si>
  <si>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</si>
  <si>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</si>
  <si>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</si>
  <si>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</si>
  <si>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</si>
  <si>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</si>
  <si>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</si>
  <si>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</si>
  <si>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</si>
  <si>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</si>
  <si>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</si>
  <si>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</si>
  <si>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</si>
  <si>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</si>
  <si>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</si>
  <si>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</si>
  <si>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</si>
  <si>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</si>
  <si>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</si>
  <si>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</si>
  <si>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</si>
  <si>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</si>
  <si>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</si>
  <si>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</si>
  <si>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</si>
  <si>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</si>
  <si>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</si>
  <si>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</si>
  <si>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</si>
  <si>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</si>
  <si>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</si>
  <si>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</si>
  <si>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</si>
  <si>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</si>
  <si>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</si>
  <si>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</si>
  <si>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</si>
  <si>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</si>
  <si>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</si>
  <si>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</si>
  <si>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</si>
  <si>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</si>
  <si>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</si>
  <si>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</si>
  <si>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</si>
  <si>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</si>
  <si>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</si>
  <si>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</si>
  <si>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</si>
  <si>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</si>
  <si>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</si>
  <si>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</si>
  <si>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</si>
  <si>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</si>
  <si>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</si>
  <si>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</si>
  <si>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</si>
  <si>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</si>
  <si>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</si>
  <si>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</si>
  <si>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</si>
  <si>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</si>
  <si>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</si>
  <si>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</si>
  <si>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</si>
  <si>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</si>
  <si>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</si>
  <si>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</si>
  <si>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</si>
  <si>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</si>
  <si>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</si>
  <si>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</si>
  <si>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</si>
  <si>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</si>
  <si>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</si>
  <si>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</si>
  <si>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</si>
  <si>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</si>
  <si>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</si>
  <si>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</si>
  <si>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</si>
  <si>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</si>
  <si>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</si>
  <si>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</si>
  <si>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</si>
  <si>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</si>
  <si>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</si>
  <si>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</si>
  <si>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</si>
  <si>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</si>
  <si>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</si>
  <si>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</si>
  <si>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</si>
  <si>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</si>
  <si>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</si>
  <si>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</si>
  <si>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</si>
  <si>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</si>
  <si>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</si>
  <si>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</si>
  <si>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</si>
  <si>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</si>
  <si>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</si>
  <si>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</si>
  <si>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</si>
  <si>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</si>
  <si>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</si>
  <si>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</si>
  <si>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</si>
  <si>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</si>
  <si>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</si>
  <si>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</si>
  <si>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</si>
  <si>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</si>
  <si>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</si>
  <si>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</si>
  <si>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</si>
  <si>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</si>
  <si>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</si>
  <si>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</si>
  <si>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</si>
  <si>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</si>
  <si>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</si>
  <si>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</si>
  <si>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</si>
  <si>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</si>
  <si>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</si>
  <si>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</si>
  <si>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</si>
  <si>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</si>
  <si>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</si>
  <si>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</si>
  <si>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</si>
  <si>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</si>
  <si>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</si>
  <si>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</si>
  <si>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</si>
  <si>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</si>
  <si>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</si>
  <si>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</si>
  <si>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</si>
  <si>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</si>
  <si>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</si>
  <si>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</si>
  <si>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</si>
  <si>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</si>
  <si>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</si>
  <si>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</si>
  <si>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</si>
  <si>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</si>
  <si>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</si>
  <si>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</si>
  <si>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</si>
  <si>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</si>
  <si>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</si>
  <si>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</si>
  <si>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</si>
  <si>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</si>
  <si>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</si>
  <si>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</si>
  <si>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</si>
  <si>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</si>
  <si>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</si>
  <si>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</si>
  <si>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</si>
  <si>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</si>
  <si>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</si>
  <si>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</si>
  <si>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</si>
  <si>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</si>
  <si>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</si>
  <si>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</si>
  <si>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</si>
  <si>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</si>
  <si>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</si>
  <si>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</si>
  <si>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</si>
  <si>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</si>
  <si>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</si>
  <si>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</si>
  <si>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</si>
  <si>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</si>
  <si>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</si>
  <si>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</si>
  <si>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</si>
  <si>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</si>
  <si>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</si>
  <si>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</si>
  <si>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</si>
  <si>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</si>
  <si>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</si>
  <si>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</si>
  <si>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</si>
  <si>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</si>
  <si>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</si>
  <si>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</si>
  <si>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</si>
  <si>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</si>
  <si>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</si>
  <si>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</si>
  <si>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</si>
  <si>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</si>
  <si>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</si>
  <si>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</si>
  <si>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</si>
  <si>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</si>
  <si>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</si>
  <si>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</si>
  <si>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</si>
  <si>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</si>
  <si>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</si>
  <si>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</si>
  <si>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</si>
  <si>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</si>
  <si>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</si>
  <si>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</si>
  <si>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</si>
  <si>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</si>
  <si>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</si>
  <si>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</si>
  <si>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</si>
  <si>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</si>
  <si>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</si>
  <si>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</si>
  <si>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</si>
  <si>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</si>
  <si>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</si>
  <si>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</si>
  <si>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</si>
  <si>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</si>
  <si>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</si>
  <si>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</si>
  <si>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</si>
  <si>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</si>
  <si>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</si>
  <si>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</si>
  <si>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</si>
  <si>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</si>
  <si>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</si>
  <si>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</si>
  <si>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</si>
  <si>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</si>
  <si>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</si>
  <si>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</si>
  <si>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</si>
  <si>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</si>
  <si>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</si>
  <si>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</si>
  <si>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</si>
  <si>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</si>
  <si>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</si>
  <si>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</si>
  <si>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</si>
  <si>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</si>
  <si>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</si>
  <si>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</si>
  <si>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</si>
  <si>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</si>
  <si>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</si>
  <si>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</si>
  <si>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</si>
  <si>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</si>
  <si>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</si>
  <si>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</si>
  <si>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</si>
  <si>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</si>
  <si>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</si>
  <si>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</si>
  <si>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</si>
  <si>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</si>
  <si>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</si>
  <si>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</si>
  <si>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</si>
  <si>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</si>
  <si>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</si>
  <si>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</si>
  <si>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</si>
  <si>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</si>
  <si>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</si>
  <si>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</si>
  <si>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</si>
  <si>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</si>
  <si>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</si>
  <si>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</si>
  <si>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</si>
  <si>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</si>
  <si>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</si>
  <si>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</si>
  <si>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</si>
  <si>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</si>
  <si>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</si>
  <si>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</si>
  <si>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</si>
  <si>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</si>
  <si>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</si>
  <si>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</si>
  <si>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</si>
  <si>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</si>
  <si>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</si>
  <si>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</si>
  <si>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</si>
  <si>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</si>
  <si>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</si>
  <si>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</si>
  <si>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</si>
  <si>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</si>
  <si>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</si>
  <si>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</si>
  <si>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</si>
  <si>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</si>
  <si>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</si>
  <si>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</si>
  <si>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</si>
  <si>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</si>
  <si>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</si>
  <si>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</si>
  <si>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</si>
  <si>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</si>
  <si>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</si>
  <si>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</si>
  <si>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</si>
  <si>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</si>
  <si>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</si>
  <si>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</si>
  <si>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</si>
  <si>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</si>
  <si>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</si>
  <si>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</si>
  <si>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</si>
  <si>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</si>
  <si>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</si>
  <si>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</si>
  <si>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</si>
  <si>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</si>
  <si>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</si>
  <si>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</si>
  <si>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</si>
  <si>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</si>
  <si>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</si>
  <si>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</si>
  <si>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</si>
  <si>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</si>
  <si>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</si>
  <si>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</si>
  <si>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</si>
  <si>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</si>
  <si>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</si>
  <si>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</si>
  <si>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</si>
  <si>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</si>
  <si>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</si>
  <si>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</si>
  <si>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</si>
  <si>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</si>
  <si>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</si>
  <si>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</si>
  <si>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</si>
  <si>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</si>
  <si>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</si>
  <si>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</si>
  <si>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</si>
  <si>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</si>
  <si>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</si>
  <si>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</si>
  <si>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</si>
  <si>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</si>
  <si>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</si>
  <si>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</si>
  <si>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</si>
  <si>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</si>
  <si>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</si>
  <si>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</si>
  <si>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</si>
  <si>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</si>
  <si>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</si>
  <si>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</si>
  <si>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</si>
  <si>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</si>
  <si>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</si>
  <si>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</si>
  <si>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</si>
  <si>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</si>
  <si>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</si>
  <si>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</si>
  <si>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</si>
  <si>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</si>
  <si>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</si>
  <si>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</si>
  <si>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</si>
  <si>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</si>
  <si>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</si>
  <si>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</si>
  <si>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</si>
  <si>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</si>
  <si>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</si>
  <si>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</si>
  <si>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</si>
  <si>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</si>
  <si>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</si>
  <si>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</si>
  <si>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</si>
  <si>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</si>
  <si>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</si>
  <si>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</si>
  <si>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</si>
  <si>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</si>
  <si>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</si>
  <si>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</si>
  <si>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</si>
  <si>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</si>
  <si>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</si>
  <si>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</si>
  <si>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</si>
  <si>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</si>
  <si>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</si>
  <si>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</si>
  <si>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</si>
  <si>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</si>
  <si>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</si>
  <si>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</si>
  <si>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</si>
  <si>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</si>
  <si>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</si>
  <si>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</si>
  <si>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</si>
  <si>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</si>
  <si>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</si>
  <si>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</si>
  <si>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</si>
  <si>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</si>
  <si>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</si>
  <si>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</si>
  <si>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</si>
  <si>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</si>
  <si>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</si>
  <si>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</si>
  <si>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</si>
  <si>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</si>
  <si>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</si>
  <si>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</si>
  <si>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</si>
  <si>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</si>
  <si>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</si>
  <si>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</si>
  <si>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</si>
  <si>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</si>
  <si>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</si>
  <si>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</si>
  <si>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</si>
  <si>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</si>
  <si>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</si>
  <si>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</si>
  <si>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</si>
  <si>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</si>
  <si>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</si>
  <si>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</si>
  <si>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</si>
  <si>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</si>
  <si>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</si>
  <si>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</si>
  <si>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</si>
  <si>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</si>
  <si>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</si>
  <si>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</si>
  <si>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</si>
  <si>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</si>
  <si>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</si>
  <si>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</si>
  <si>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</si>
  <si>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</si>
  <si>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</si>
  <si>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</si>
  <si>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</si>
  <si>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</si>
  <si>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</si>
  <si>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</si>
  <si>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</si>
  <si>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</si>
  <si>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</si>
  <si>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</si>
  <si>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</si>
  <si>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</si>
  <si>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</si>
  <si>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</si>
  <si>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</si>
  <si>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</si>
  <si>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</si>
  <si>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</si>
  <si>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</si>
  <si>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</si>
  <si>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</si>
  <si>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</si>
  <si>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</si>
  <si>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</si>
  <si>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</si>
  <si>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</si>
  <si>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</si>
  <si>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</si>
  <si>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</si>
  <si>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</si>
  <si>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</si>
  <si>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</si>
  <si>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</si>
  <si>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</si>
  <si>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</si>
  <si>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</si>
  <si>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</si>
  <si>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</si>
  <si>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</si>
  <si>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</si>
  <si>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</si>
  <si>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</si>
  <si>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</si>
  <si>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</si>
  <si>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</si>
  <si>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</si>
  <si>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</si>
  <si>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</si>
  <si>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</si>
  <si>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</si>
  <si>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</si>
  <si>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</si>
  <si>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</si>
  <si>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</si>
  <si>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</si>
  <si>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</si>
  <si>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</si>
  <si>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</si>
  <si>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</si>
  <si>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</si>
  <si>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</si>
  <si>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</si>
  <si>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</si>
  <si>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</si>
  <si>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</si>
  <si>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</si>
  <si>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</si>
  <si>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</si>
  <si>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</si>
  <si>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</si>
  <si>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</si>
  <si>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</si>
  <si>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</si>
  <si>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</si>
  <si>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</si>
  <si>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</si>
  <si>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</si>
  <si>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</si>
  <si>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</si>
  <si>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</si>
  <si>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</si>
  <si>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</si>
  <si>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</si>
  <si>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</si>
  <si>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</si>
  <si>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</si>
  <si>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</si>
  <si>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</si>
  <si>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</si>
  <si>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</si>
  <si>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</si>
  <si>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</si>
  <si>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</si>
  <si>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</si>
  <si>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</si>
  <si>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</si>
  <si>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</si>
  <si>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</si>
  <si>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</si>
  <si>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</si>
  <si>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</si>
  <si>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</si>
  <si>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</si>
  <si>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</si>
  <si>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</si>
  <si>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</si>
  <si>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</si>
  <si>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</si>
  <si>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</si>
  <si>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</si>
  <si>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</si>
  <si>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</si>
  <si>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</si>
  <si>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</si>
  <si>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</si>
  <si>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</si>
  <si>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</si>
  <si>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</si>
  <si>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</si>
  <si>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</si>
  <si>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</si>
  <si>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</si>
  <si>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</si>
  <si>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</si>
  <si>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</si>
  <si>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</si>
  <si>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</si>
  <si>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</si>
  <si>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</si>
  <si>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</si>
  <si>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</si>
  <si>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</si>
  <si>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</si>
  <si>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</si>
  <si>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</si>
  <si>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</si>
  <si>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</si>
  <si>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</si>
  <si>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</si>
  <si>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</si>
  <si>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</si>
  <si>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</si>
  <si>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</si>
  <si>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</si>
  <si>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</si>
  <si>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</si>
  <si>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</si>
  <si>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</si>
  <si>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</si>
  <si>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</si>
  <si>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</si>
  <si>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</si>
  <si>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</si>
  <si>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</si>
  <si>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</si>
  <si>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</si>
  <si>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</si>
  <si>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</si>
  <si>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</si>
  <si>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</si>
  <si>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</si>
  <si>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</si>
  <si>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</si>
  <si>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</si>
  <si>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</si>
  <si>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</si>
  <si>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</si>
  <si>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</si>
  <si>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</si>
  <si>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</si>
  <si>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</si>
  <si>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</si>
  <si>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</si>
  <si>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</si>
  <si>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</si>
  <si>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</si>
  <si>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</si>
  <si>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</si>
  <si>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</si>
  <si>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</si>
  <si>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</si>
  <si>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</si>
  <si>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</si>
  <si>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</si>
  <si>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</si>
  <si>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</si>
  <si>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</si>
  <si>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</si>
  <si>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</si>
  <si>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</si>
  <si>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</si>
  <si>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</si>
  <si>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</si>
  <si>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</si>
  <si>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</si>
  <si>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</si>
  <si>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</si>
  <si>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</si>
  <si>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</si>
  <si>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</si>
  <si>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</si>
  <si>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</si>
  <si>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</si>
  <si>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</si>
  <si>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</si>
  <si>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</si>
  <si>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</si>
  <si>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</si>
  <si>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</si>
  <si>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</si>
  <si>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</si>
  <si>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</si>
  <si>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</si>
  <si>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</si>
  <si>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</si>
  <si>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</si>
  <si>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</si>
  <si>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</si>
  <si>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</si>
  <si>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</si>
  <si>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</si>
  <si>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</si>
  <si>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</si>
  <si>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</si>
  <si>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</si>
  <si>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</si>
  <si>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</si>
  <si>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</si>
  <si>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</si>
  <si>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</si>
  <si>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</si>
  <si>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</si>
  <si>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</si>
  <si>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</si>
  <si>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</si>
  <si>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</si>
  <si>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</si>
  <si>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</si>
  <si>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</si>
  <si>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</si>
  <si>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</si>
  <si>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</si>
  <si>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</si>
  <si>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</si>
  <si>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</si>
  <si>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</si>
  <si>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</si>
  <si>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</si>
  <si>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</si>
  <si>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</si>
  <si>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</si>
  <si>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</si>
  <si>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</si>
  <si>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</si>
  <si>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</si>
  <si>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</si>
  <si>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</si>
  <si>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</si>
  <si>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</si>
  <si>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</si>
  <si>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</si>
  <si>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</si>
  <si>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</si>
  <si>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</si>
  <si>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</si>
  <si>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</si>
  <si>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</si>
  <si>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</si>
  <si>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</si>
  <si>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</si>
  <si>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</si>
  <si>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</si>
  <si>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</si>
  <si>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</si>
  <si>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</si>
  <si>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</si>
  <si>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</si>
  <si>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</si>
  <si>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</si>
  <si>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</si>
  <si>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</si>
  <si>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</si>
  <si>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</si>
  <si>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</si>
  <si>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</si>
  <si>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</si>
  <si>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</si>
  <si>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</si>
  <si>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</si>
  <si>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</si>
  <si>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</si>
  <si>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</si>
  <si>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</si>
  <si>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</si>
  <si>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</si>
  <si>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</si>
  <si>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</si>
  <si>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</si>
  <si>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</si>
  <si>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</si>
  <si>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</si>
  <si>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</si>
  <si>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</si>
  <si>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</si>
  <si>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</si>
  <si>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</si>
  <si>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</si>
  <si>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</si>
  <si>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</si>
  <si>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</si>
  <si>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</si>
  <si>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</si>
  <si>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</si>
  <si>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</si>
  <si>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</si>
  <si>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</si>
  <si>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</si>
  <si>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</si>
  <si>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</si>
  <si>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</si>
  <si>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</si>
  <si>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</si>
  <si>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</si>
  <si>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</si>
  <si>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</si>
  <si>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</si>
  <si>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</si>
  <si>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</si>
  <si>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</si>
  <si>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</si>
  <si>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</si>
  <si>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</si>
  <si>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</si>
  <si>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</si>
  <si>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</si>
  <si>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</si>
  <si>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</si>
  <si>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</si>
  <si>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</si>
  <si>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</si>
  <si>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</si>
  <si>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</si>
  <si>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</si>
  <si>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</si>
  <si>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</si>
  <si>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</si>
  <si>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</si>
  <si>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</si>
  <si>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</si>
  <si>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</si>
  <si>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</si>
  <si>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</si>
  <si>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</si>
  <si>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</si>
  <si>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</si>
  <si>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</si>
  <si>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</si>
  <si>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</si>
  <si>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</si>
  <si>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</si>
  <si>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</si>
  <si>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</si>
  <si>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</si>
  <si>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</si>
  <si>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</si>
  <si>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</si>
  <si>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</si>
  <si>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</si>
  <si>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</si>
  <si>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</si>
  <si>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</si>
  <si>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</si>
  <si>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</si>
  <si>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</si>
  <si>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</si>
  <si>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</si>
  <si>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</si>
  <si>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</si>
  <si>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</si>
  <si>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</si>
  <si>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</si>
  <si>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</si>
  <si>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</si>
  <si>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</si>
  <si>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</si>
  <si>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</si>
  <si>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</si>
  <si>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</si>
  <si>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</si>
  <si>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</si>
  <si>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</si>
  <si>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</si>
  <si>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</si>
  <si>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</si>
  <si>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</si>
  <si>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</si>
  <si>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</si>
  <si>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</si>
  <si>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</si>
  <si>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</si>
  <si>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</si>
  <si>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</si>
  <si>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</si>
  <si>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</si>
  <si>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</si>
  <si>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</si>
  <si>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</si>
  <si>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</si>
  <si>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</si>
  <si>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</si>
  <si>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</si>
  <si>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</si>
  <si>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</si>
  <si>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</si>
  <si>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</si>
  <si>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</si>
  <si>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</si>
  <si>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</si>
  <si>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</si>
  <si>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</si>
  <si>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</si>
  <si>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</si>
  <si>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</si>
  <si>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</si>
  <si>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</si>
  <si>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</si>
  <si>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</si>
  <si>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</si>
  <si>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</si>
  <si>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</si>
  <si>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</si>
  <si>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</si>
  <si>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</si>
  <si>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</si>
  <si>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</si>
  <si>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</si>
  <si>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</si>
  <si>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</si>
  <si>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</si>
  <si>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</si>
  <si>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</si>
  <si>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</si>
  <si>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</si>
  <si>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</si>
  <si>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</si>
  <si>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</si>
  <si>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</si>
  <si>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</si>
  <si>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</si>
  <si>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</si>
  <si>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</si>
  <si>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</si>
  <si>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</si>
  <si>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</si>
  <si>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</si>
  <si>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</si>
  <si>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</si>
  <si>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</si>
  <si>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</si>
  <si>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</si>
  <si>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</si>
  <si>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</si>
  <si>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</si>
  <si>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</si>
  <si>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</si>
  <si>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</si>
  <si>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</si>
  <si>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</si>
  <si>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</si>
  <si>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</si>
  <si>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</si>
  <si>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</si>
  <si>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</si>
  <si>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</si>
  <si>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</si>
  <si>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</si>
  <si>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</si>
  <si>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</si>
  <si>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</si>
  <si>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</si>
  <si>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</si>
  <si>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</si>
  <si>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</si>
  <si>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</si>
  <si>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</si>
  <si>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</si>
  <si>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</si>
  <si>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</si>
  <si>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</si>
  <si>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</si>
  <si>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</si>
  <si>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</si>
  <si>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</si>
  <si>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</si>
  <si>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</si>
  <si>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</si>
  <si>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</si>
  <si>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</si>
  <si>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</si>
  <si>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</si>
  <si>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</si>
  <si>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</si>
  <si>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</si>
  <si>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</si>
  <si>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</si>
  <si>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</si>
  <si>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</si>
  <si>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</si>
  <si>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</si>
  <si>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</si>
  <si>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</si>
  <si>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</si>
  <si>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</si>
  <si>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</si>
  <si>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</si>
  <si>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</si>
  <si>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</si>
  <si>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</si>
  <si>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</si>
  <si>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</si>
  <si>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</si>
  <si>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</si>
  <si>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</si>
  <si>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</si>
  <si>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</si>
  <si>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</si>
  <si>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</si>
  <si>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</si>
  <si>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</si>
  <si>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</si>
  <si>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</si>
  <si>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</si>
  <si>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</si>
  <si>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</si>
  <si>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</si>
  <si>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</si>
  <si>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</si>
  <si>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</si>
  <si>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</si>
  <si>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</si>
  <si>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</si>
  <si>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</si>
  <si>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</si>
  <si>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</si>
  <si>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</si>
  <si>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</si>
  <si>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</si>
  <si>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</si>
  <si>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</si>
  <si>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</si>
  <si>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</si>
  <si>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</si>
  <si>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</si>
  <si>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</si>
  <si>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</si>
  <si>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</si>
  <si>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</si>
  <si>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</si>
  <si>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</si>
  <si>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</si>
  <si>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</si>
  <si>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</si>
  <si>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</si>
  <si>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</si>
  <si>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</si>
  <si>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</si>
  <si>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</si>
  <si>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</si>
  <si>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</si>
  <si>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</si>
  <si>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</si>
  <si>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</si>
  <si>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</si>
  <si>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</si>
  <si>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</si>
  <si>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</si>
  <si>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</si>
  <si>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</si>
  <si>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</si>
  <si>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</si>
  <si>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</si>
  <si>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</si>
  <si>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</si>
  <si>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</si>
  <si>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</si>
  <si>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</si>
  <si>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</si>
  <si>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</si>
  <si>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</si>
  <si>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</si>
  <si>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</si>
  <si>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</si>
  <si>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</si>
  <si>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</si>
  <si>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</si>
  <si>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</si>
  <si>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</si>
  <si>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</si>
  <si>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</si>
  <si>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</si>
  <si>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</si>
  <si>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</si>
  <si>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</si>
  <si>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</si>
  <si>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</si>
  <si>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</si>
  <si>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</si>
  <si>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</si>
  <si>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</si>
  <si>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</si>
  <si>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</si>
  <si>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</si>
  <si>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</si>
  <si>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</si>
  <si>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</si>
  <si>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</si>
  <si>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</si>
  <si>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</si>
  <si>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</si>
  <si>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</si>
  <si>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</si>
  <si>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</si>
  <si>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</si>
  <si>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</si>
  <si>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</si>
  <si>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</si>
  <si>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</si>
  <si>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</si>
  <si>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</si>
  <si>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</si>
  <si>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</si>
  <si>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</si>
  <si>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</si>
  <si>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</si>
  <si>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</si>
  <si>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</si>
  <si>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</si>
  <si>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</si>
  <si>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</si>
  <si>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</si>
  <si>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</si>
  <si>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</si>
  <si>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</si>
  <si>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</si>
  <si>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</si>
  <si>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</si>
  <si>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</si>
  <si>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</si>
  <si>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</si>
  <si>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</si>
  <si>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</si>
  <si>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</si>
  <si>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</si>
  <si>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</si>
  <si>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</si>
  <si>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</si>
  <si>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</si>
  <si>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</si>
  <si>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</si>
  <si>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</si>
  <si>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</si>
  <si>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</si>
  <si>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</si>
  <si>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</si>
  <si>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</si>
  <si>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</si>
  <si>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</si>
  <si>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</si>
  <si>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</si>
  <si>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</si>
  <si>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</si>
  <si>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</si>
  <si>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</si>
  <si>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</si>
  <si>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</si>
  <si>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</si>
  <si>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</si>
  <si>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</si>
  <si>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</si>
  <si>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</si>
  <si>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</si>
  <si>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</si>
  <si>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</si>
  <si>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</si>
  <si>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</si>
  <si>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</si>
  <si>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</si>
  <si>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</si>
  <si>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</si>
  <si>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</si>
  <si>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</si>
  <si>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</si>
  <si>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</si>
  <si>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</si>
  <si>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</si>
  <si>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</si>
  <si>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</si>
  <si>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</si>
  <si>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</si>
  <si>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</si>
  <si>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</si>
  <si>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</si>
  <si>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</si>
  <si>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</si>
  <si>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</si>
  <si>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</si>
  <si>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</si>
  <si>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</si>
  <si>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</si>
  <si>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</si>
  <si>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</si>
  <si>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</si>
  <si>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</si>
  <si>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</si>
  <si>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</si>
  <si>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</si>
  <si>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</si>
  <si>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</si>
  <si>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</si>
  <si>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</si>
  <si>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</si>
  <si>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</si>
  <si>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</si>
  <si>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</si>
  <si>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</si>
  <si>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</si>
  <si>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</si>
  <si>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</si>
  <si>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</si>
  <si>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</si>
  <si>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</si>
  <si>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</si>
  <si>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</si>
  <si>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</si>
  <si>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</si>
  <si>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</si>
  <si>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</si>
  <si>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</si>
  <si>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</si>
  <si>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</si>
  <si>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</si>
  <si>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</si>
  <si>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</si>
  <si>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</si>
  <si>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</si>
  <si>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</si>
  <si>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</si>
  <si>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</si>
  <si>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</si>
  <si>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</si>
  <si>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</si>
  <si>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</si>
  <si>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</si>
  <si>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</si>
  <si>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</si>
  <si>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</si>
  <si>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</si>
  <si>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</si>
  <si>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</si>
  <si>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</si>
  <si>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</si>
  <si>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</si>
  <si>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</si>
  <si>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</si>
  <si>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</si>
  <si>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</si>
  <si>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</si>
  <si>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</si>
  <si>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</si>
  <si>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</si>
  <si>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</si>
  <si>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</si>
  <si>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</si>
  <si>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</si>
  <si>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</si>
  <si>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</si>
  <si>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</si>
  <si>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</si>
  <si>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</si>
  <si>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</si>
  <si>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</si>
  <si>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</si>
  <si>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</si>
  <si>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</si>
  <si>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</si>
  <si>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</si>
  <si>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</si>
  <si>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</si>
  <si>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</si>
  <si>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</si>
  <si>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</si>
  <si>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</si>
  <si>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</si>
  <si>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</si>
  <si>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</si>
  <si>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</si>
  <si>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</si>
  <si>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</si>
  <si>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</si>
  <si>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</si>
  <si>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</si>
  <si>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</si>
  <si>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</si>
  <si>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</si>
  <si>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</si>
  <si>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</si>
  <si>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</si>
  <si>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</si>
  <si>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</si>
  <si>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</si>
  <si>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</si>
  <si>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</si>
  <si>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</si>
  <si>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</si>
  <si>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</si>
  <si>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</si>
  <si>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</si>
  <si>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</si>
  <si>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</si>
  <si>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</si>
  <si>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</si>
  <si>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</si>
  <si>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</si>
  <si>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</si>
  <si>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</si>
  <si>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</si>
  <si>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</si>
  <si>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</si>
  <si>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</si>
  <si>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</si>
  <si>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</si>
  <si>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</si>
  <si>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</si>
  <si>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</si>
  <si>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</si>
  <si>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</si>
  <si>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</si>
  <si>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</si>
  <si>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</si>
  <si>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</si>
  <si>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</si>
  <si>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</si>
  <si>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</si>
  <si>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</si>
  <si>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</si>
  <si>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</si>
  <si>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</si>
  <si>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</si>
  <si>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</si>
  <si>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</si>
  <si>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</si>
  <si>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</si>
  <si>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</si>
  <si>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</si>
  <si>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</si>
  <si>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</si>
  <si>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</si>
  <si>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</si>
  <si>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</si>
  <si>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</si>
  <si>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</si>
  <si>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</si>
  <si>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</si>
  <si>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</si>
  <si>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</si>
  <si>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</si>
  <si>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</si>
  <si>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</si>
  <si>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</si>
  <si>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</si>
  <si>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</si>
  <si>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</si>
  <si>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</si>
  <si>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</si>
  <si>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</si>
  <si>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</si>
  <si>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</si>
  <si>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</si>
  <si>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</si>
  <si>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</si>
  <si>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</si>
  <si>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</si>
  <si>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</si>
  <si>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</si>
  <si>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</si>
  <si>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</si>
  <si>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</si>
  <si>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</si>
  <si>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</si>
  <si>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</si>
  <si>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</si>
  <si>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</si>
  <si>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</si>
  <si>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</si>
  <si>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</si>
  <si>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</si>
  <si>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</si>
  <si>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</si>
  <si>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</si>
  <si>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</si>
  <si>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</si>
  <si>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</si>
  <si>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</si>
  <si>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</si>
  <si>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</si>
  <si>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</si>
  <si>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</si>
  <si>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</si>
  <si>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</si>
  <si>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</si>
  <si>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</si>
  <si>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</si>
  <si>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</si>
  <si>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</si>
  <si>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</si>
  <si>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</si>
  <si>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</si>
  <si>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</si>
  <si>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</si>
  <si>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</si>
  <si>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</si>
  <si>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</si>
  <si>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</si>
  <si>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</si>
  <si>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</si>
  <si>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</si>
  <si>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</si>
  <si>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</si>
  <si>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</si>
  <si>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</si>
  <si>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</si>
  <si>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</si>
  <si>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</si>
  <si>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</si>
  <si>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</si>
  <si>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</si>
  <si>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</si>
  <si>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</si>
  <si>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</si>
  <si>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</si>
  <si>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</si>
  <si>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</si>
  <si>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</si>
  <si>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</si>
  <si>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</si>
  <si>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</si>
  <si>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</si>
  <si>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</si>
  <si>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</si>
  <si>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</si>
  <si>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</si>
  <si>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</si>
  <si>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</si>
  <si>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</si>
  <si>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</si>
  <si>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</si>
  <si>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</si>
  <si>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</si>
  <si>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</si>
  <si>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</si>
  <si>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</si>
  <si>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</si>
  <si>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</si>
  <si>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</si>
  <si>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</si>
  <si>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</si>
  <si>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</si>
  <si>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</si>
  <si>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</si>
  <si>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</si>
  <si>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</si>
  <si>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</si>
  <si>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</si>
  <si>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</si>
  <si>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</si>
  <si>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</si>
  <si>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</si>
  <si>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</si>
  <si>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</si>
  <si>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</si>
  <si>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</si>
  <si>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</si>
  <si>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</si>
  <si>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</si>
  <si>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</si>
  <si>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</si>
  <si>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</si>
  <si>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</si>
  <si>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</si>
  <si>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</si>
  <si>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</si>
  <si>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</si>
  <si>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</si>
  <si>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</si>
  <si>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</si>
  <si>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</si>
  <si>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</si>
  <si>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</si>
  <si>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</si>
  <si>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</si>
  <si>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</si>
  <si>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</si>
  <si>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</si>
  <si>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</si>
  <si>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</si>
  <si>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</si>
  <si>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</si>
  <si>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</si>
  <si>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</si>
  <si>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</si>
  <si>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</si>
  <si>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</si>
  <si>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</si>
  <si>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</si>
  <si>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</si>
  <si>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</si>
  <si>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</si>
  <si>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</si>
  <si>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</si>
  <si>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</si>
  <si>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</si>
  <si>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</si>
  <si>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</si>
  <si>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</si>
  <si>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</si>
  <si>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</si>
  <si>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</si>
  <si>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</si>
  <si>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</si>
  <si>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</si>
  <si>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</si>
  <si>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</si>
  <si>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</si>
  <si>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</si>
  <si>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</si>
  <si>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</si>
  <si>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</si>
  <si>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</si>
  <si>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</si>
  <si>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</si>
  <si>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</si>
  <si>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</si>
  <si>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</si>
  <si>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</si>
  <si>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</si>
  <si>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</si>
  <si>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</si>
  <si>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</si>
  <si>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</si>
  <si>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</si>
  <si>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</si>
  <si>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</si>
  <si>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</si>
  <si>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</si>
  <si>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</si>
  <si>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</si>
  <si>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</si>
  <si>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</si>
  <si>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</si>
  <si>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</si>
  <si>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</si>
  <si>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</si>
  <si>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</si>
  <si>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</si>
  <si>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</si>
  <si>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</si>
  <si>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</si>
  <si>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</si>
  <si>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</si>
  <si>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</si>
  <si>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</si>
  <si>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</si>
  <si>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</si>
  <si>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</si>
  <si>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</si>
  <si>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</si>
  <si>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</si>
  <si>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</si>
  <si>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</si>
  <si>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</si>
  <si>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</si>
  <si>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</si>
  <si>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</si>
  <si>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</si>
  <si>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</si>
  <si>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</si>
  <si>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</si>
  <si>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</si>
  <si>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</si>
  <si>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</si>
  <si>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</si>
  <si>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</si>
  <si>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</si>
  <si>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</si>
  <si>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</si>
  <si>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</si>
  <si>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</si>
  <si>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</si>
  <si>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</si>
  <si>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</si>
  <si>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</si>
  <si>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</si>
  <si>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</si>
  <si>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</si>
  <si>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</si>
  <si>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</si>
  <si>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</si>
  <si>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</si>
  <si>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</si>
  <si>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</si>
  <si>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</si>
  <si>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</si>
  <si>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</si>
  <si>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</si>
  <si>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</si>
  <si>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</si>
  <si>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</si>
  <si>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</si>
  <si>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</si>
  <si>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</si>
  <si>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</si>
  <si>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</si>
  <si>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</si>
  <si>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</si>
  <si>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</si>
  <si>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</si>
  <si>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</si>
  <si>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</si>
  <si>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</si>
  <si>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</si>
  <si>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</si>
  <si>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</si>
  <si>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</si>
  <si>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</si>
  <si>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</si>
  <si>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</si>
  <si>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</si>
  <si>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</si>
  <si>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</si>
  <si>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</si>
  <si>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</si>
  <si>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</si>
  <si>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</si>
  <si>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</si>
  <si>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</si>
  <si>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</si>
  <si>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</si>
  <si>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</si>
  <si>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</si>
  <si>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</si>
  <si>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</si>
  <si>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</si>
  <si>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</si>
  <si>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</si>
  <si>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</si>
  <si>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</si>
  <si>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</si>
  <si>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</si>
  <si>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</si>
  <si>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</si>
  <si>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</si>
  <si>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</si>
  <si>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</si>
  <si>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</si>
  <si>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</si>
  <si>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</si>
  <si>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</si>
  <si>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</si>
  <si>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</si>
  <si>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</si>
  <si>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</si>
  <si>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</si>
  <si>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</si>
  <si>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</si>
  <si>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</si>
  <si>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</si>
  <si>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</si>
  <si>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</si>
  <si>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</si>
  <si>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</si>
  <si>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</si>
  <si>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</si>
  <si>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</si>
  <si>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</si>
  <si>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</si>
  <si>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</si>
  <si>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</si>
  <si>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</si>
  <si>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</si>
  <si>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</si>
  <si>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</si>
  <si>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</si>
  <si>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</si>
  <si>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</si>
  <si>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</si>
  <si>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</si>
  <si>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</si>
  <si>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</si>
  <si>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</si>
  <si>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</si>
  <si>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</si>
  <si>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</si>
  <si>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</si>
  <si>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</si>
  <si>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</si>
  <si>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</si>
  <si>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</si>
  <si>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</si>
  <si>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</si>
  <si>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</si>
  <si>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</si>
  <si>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</si>
  <si>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</si>
  <si>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</si>
  <si>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</si>
  <si>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</si>
  <si>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</si>
  <si>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</si>
  <si>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</si>
  <si>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</si>
  <si>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</si>
  <si>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</si>
  <si>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</si>
  <si>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</si>
  <si>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</si>
  <si>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</si>
  <si>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</si>
  <si>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</si>
  <si>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</si>
  <si>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</si>
  <si>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</si>
  <si>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</si>
  <si>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</si>
  <si>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</si>
  <si>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</si>
  <si>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</si>
  <si>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</si>
  <si>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</si>
  <si>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</si>
  <si>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</si>
  <si>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</si>
  <si>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</si>
  <si>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</si>
  <si>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</si>
  <si>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</si>
  <si>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</si>
  <si>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</si>
  <si>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</si>
  <si>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</si>
  <si>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</si>
  <si>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</si>
  <si>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</si>
  <si>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</si>
  <si>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</si>
  <si>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</si>
  <si>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</si>
  <si>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</si>
  <si>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</si>
  <si>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</si>
  <si>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</si>
  <si>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</si>
  <si>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</si>
  <si>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</si>
  <si>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</si>
  <si>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</si>
  <si>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</si>
  <si>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</si>
  <si>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</si>
  <si>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</si>
  <si>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</si>
  <si>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</si>
  <si>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</si>
  <si>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</si>
  <si>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</si>
  <si>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</si>
  <si>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</si>
  <si>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</si>
  <si>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</si>
  <si>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</si>
  <si>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</si>
  <si>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</si>
  <si>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</si>
  <si>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</si>
  <si>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</si>
  <si>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</si>
  <si>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</si>
  <si>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</si>
  <si>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</si>
  <si>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</si>
  <si>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</si>
  <si>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</si>
  <si>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</si>
  <si>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</si>
  <si>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</si>
  <si>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</si>
  <si>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</si>
  <si>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</si>
  <si>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</si>
  <si>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</si>
  <si>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</si>
  <si>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</si>
  <si>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</si>
  <si>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</si>
  <si>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</si>
  <si>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</si>
  <si>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</si>
  <si>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</si>
  <si>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</si>
  <si>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</si>
  <si>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</si>
  <si>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</si>
  <si>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</si>
  <si>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</si>
  <si>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</si>
  <si>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</si>
  <si>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</si>
  <si>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</si>
  <si>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</si>
  <si>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</si>
  <si>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</si>
  <si>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</si>
  <si>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</si>
  <si>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</si>
  <si>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</si>
  <si>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</si>
  <si>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</si>
  <si>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</si>
  <si>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</si>
  <si>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</si>
  <si>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</si>
  <si>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</si>
  <si>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</si>
  <si>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</si>
  <si>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</si>
  <si>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</si>
  <si>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</si>
  <si>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</si>
  <si>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</si>
  <si>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</si>
  <si>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</si>
  <si>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</si>
  <si>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</si>
  <si>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</si>
  <si>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</si>
  <si>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</si>
  <si>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</si>
  <si>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</si>
  <si>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</si>
  <si>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</si>
  <si>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</si>
  <si>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</si>
  <si>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</si>
  <si>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</si>
  <si>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</si>
  <si>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</si>
  <si>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</si>
  <si>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</si>
  <si>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</si>
  <si>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</si>
  <si>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</si>
  <si>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</si>
  <si>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</si>
  <si>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</si>
  <si>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</si>
  <si>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</si>
  <si>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</si>
  <si>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</si>
  <si>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</si>
  <si>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</si>
  <si>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</si>
  <si>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</si>
  <si>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</si>
  <si>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</si>
  <si>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</si>
  <si>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</si>
  <si>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</si>
  <si>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</si>
  <si>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</si>
  <si>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</si>
  <si>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</si>
  <si>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</si>
  <si>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</si>
  <si>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</si>
  <si>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</si>
  <si>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</si>
  <si>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</si>
  <si>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</si>
  <si>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</si>
  <si>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</si>
  <si>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</si>
  <si>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</si>
  <si>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</si>
  <si>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</si>
  <si>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</si>
  <si>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</si>
  <si>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</si>
  <si>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</si>
  <si>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</si>
  <si>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</si>
  <si>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</si>
  <si>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</si>
  <si>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</si>
  <si>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</si>
  <si>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</si>
  <si>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</si>
  <si>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</si>
  <si>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</si>
  <si>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</si>
  <si>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</si>
  <si>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</si>
  <si>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</si>
  <si>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</si>
  <si>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</si>
  <si>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</si>
  <si>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</si>
  <si>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</si>
  <si>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</si>
  <si>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</si>
  <si>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</si>
  <si>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</si>
  <si>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</si>
  <si>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</si>
  <si>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</si>
  <si>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</si>
  <si>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</si>
  <si>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</si>
  <si>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</si>
  <si>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</si>
  <si>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</si>
  <si>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</si>
  <si>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</si>
  <si>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</si>
  <si>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</si>
  <si>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</si>
  <si>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</si>
  <si>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</si>
  <si>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</si>
  <si>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</si>
  <si>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</si>
  <si>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</si>
  <si>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</si>
  <si>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</si>
  <si>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</si>
  <si>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</si>
  <si>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</si>
  <si>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</si>
  <si>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</si>
  <si>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</si>
  <si>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</si>
  <si>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</si>
  <si>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</si>
  <si>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</si>
  <si>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</si>
  <si>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</si>
  <si>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</si>
  <si>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</si>
  <si>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</si>
  <si>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</si>
  <si>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</si>
  <si>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</si>
  <si>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</si>
  <si>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</si>
  <si>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</si>
  <si>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</si>
  <si>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</si>
  <si>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</si>
  <si>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</si>
  <si>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</si>
  <si>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</si>
  <si>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</si>
  <si>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</si>
  <si>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</si>
  <si>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</si>
  <si>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</si>
  <si>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</si>
  <si>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</si>
  <si>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</si>
  <si>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</si>
  <si>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</si>
  <si>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</si>
  <si>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</si>
  <si>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</si>
  <si>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</si>
  <si>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</si>
  <si>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</si>
  <si>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</si>
  <si>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</si>
  <si>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</si>
  <si>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</si>
  <si>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</si>
  <si>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</si>
  <si>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</si>
  <si>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</si>
  <si>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</si>
  <si>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</si>
  <si>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</si>
  <si>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</si>
  <si>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</si>
  <si>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</si>
  <si>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</si>
  <si>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</si>
  <si>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</si>
  <si>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</si>
  <si>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</si>
  <si>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</si>
  <si>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</si>
  <si>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</si>
  <si>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</si>
  <si>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</si>
  <si>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</si>
  <si>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</si>
  <si>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</si>
  <si>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</si>
  <si>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</si>
  <si>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</si>
  <si>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</si>
  <si>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</si>
  <si>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</si>
  <si>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</si>
  <si>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</si>
  <si>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</si>
  <si>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</si>
  <si>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</si>
  <si>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</si>
  <si>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</si>
  <si>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</si>
  <si>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</si>
  <si>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</si>
  <si>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</si>
  <si>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</si>
  <si>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</si>
  <si>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</si>
  <si>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</si>
  <si>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</si>
  <si>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</si>
  <si>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</si>
  <si>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</si>
  <si>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</si>
  <si>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</si>
  <si>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</si>
  <si>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</si>
  <si>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</si>
  <si>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</si>
  <si>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</si>
  <si>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</si>
  <si>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</si>
  <si>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</si>
  <si>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</si>
  <si>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</si>
  <si>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</si>
  <si>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</si>
  <si>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</si>
  <si>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</si>
  <si>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</si>
  <si>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</si>
  <si>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</si>
  <si>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</si>
  <si>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</si>
  <si>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</si>
  <si>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</si>
  <si>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</si>
  <si>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</si>
  <si>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</si>
  <si>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</si>
  <si>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</si>
  <si>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</si>
  <si>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</si>
  <si>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</si>
  <si>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</si>
  <si>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</si>
  <si>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</si>
  <si>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</si>
  <si>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</si>
  <si>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</si>
  <si>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</si>
  <si>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</si>
  <si>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</si>
  <si>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</si>
  <si>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</si>
  <si>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</si>
  <si>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</si>
  <si>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</si>
  <si>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</si>
  <si>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</si>
  <si>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</si>
  <si>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</si>
  <si>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</si>
  <si>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</si>
  <si>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</si>
  <si>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</si>
  <si>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</si>
  <si>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</si>
  <si>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</si>
  <si>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</si>
  <si>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</si>
  <si>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</si>
  <si>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</si>
  <si>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</si>
  <si>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</si>
  <si>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</si>
  <si>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</si>
  <si>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</si>
  <si>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</si>
  <si>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</si>
  <si>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</si>
  <si>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</si>
  <si>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</si>
  <si>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</si>
  <si>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</si>
  <si>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</si>
  <si>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</si>
  <si>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</si>
  <si>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</si>
  <si>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</si>
  <si>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</si>
  <si>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</si>
  <si>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</si>
  <si>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</si>
  <si>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</si>
  <si>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</si>
  <si>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</si>
  <si>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</si>
  <si>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</si>
  <si>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</si>
  <si>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</si>
  <si>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</si>
  <si>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</si>
  <si>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</si>
  <si>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</si>
  <si>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</si>
  <si>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</si>
  <si>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</si>
  <si>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</si>
  <si>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</si>
  <si>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</si>
  <si>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</si>
  <si>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</si>
  <si>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</si>
  <si>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</si>
  <si>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</si>
  <si>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</si>
  <si>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</si>
  <si>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</si>
  <si>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</si>
  <si>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</si>
  <si>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</si>
  <si>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</si>
  <si>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</si>
  <si>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</si>
  <si>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</si>
  <si>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</si>
  <si>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</si>
  <si>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</si>
  <si>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</si>
  <si>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</si>
  <si>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</si>
  <si>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</si>
  <si>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</si>
  <si>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</si>
  <si>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</si>
  <si>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</si>
  <si>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</si>
  <si>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</si>
  <si>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</si>
  <si>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</si>
  <si>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</si>
  <si>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</si>
  <si>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</si>
  <si>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</si>
  <si>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</si>
  <si>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</si>
  <si>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</si>
  <si>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</si>
  <si>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</si>
  <si>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</si>
  <si>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</si>
  <si>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</si>
  <si>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</si>
  <si>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</si>
  <si>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</si>
  <si>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</si>
  <si>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</si>
  <si>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</si>
  <si>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</si>
  <si>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</si>
  <si>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</si>
  <si>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</si>
  <si>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</si>
  <si>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</si>
  <si>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</si>
  <si>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</si>
  <si>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</si>
  <si>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</si>
  <si>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</si>
  <si>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</si>
  <si>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</si>
  <si>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</si>
  <si>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</si>
  <si>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</si>
  <si>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</si>
  <si>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</si>
  <si>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</si>
  <si>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</si>
  <si>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</si>
  <si>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</si>
  <si>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</si>
  <si>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</si>
  <si>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</si>
  <si>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</si>
  <si>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</si>
  <si>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</si>
  <si>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</si>
  <si>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</si>
  <si>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</si>
  <si>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</si>
  <si>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</si>
  <si>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</si>
  <si>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</si>
  <si>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</si>
  <si>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</si>
  <si>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</si>
  <si>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</si>
  <si>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</si>
  <si>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</si>
  <si>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</si>
  <si>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</si>
  <si>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</si>
  <si>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</si>
  <si>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</si>
  <si>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</si>
  <si>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</si>
  <si>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</si>
  <si>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</si>
  <si>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</si>
  <si>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</si>
  <si>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</si>
  <si>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</si>
  <si>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</si>
  <si>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</si>
  <si>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</si>
  <si>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</si>
  <si>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</si>
  <si>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</si>
  <si>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</si>
  <si>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</si>
  <si>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</si>
  <si>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</si>
  <si>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</si>
  <si>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</si>
  <si>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</si>
  <si>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</si>
  <si>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</si>
  <si>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</si>
  <si>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</si>
  <si>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</si>
  <si>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</si>
  <si>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</si>
  <si>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</si>
  <si>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</si>
  <si>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</si>
  <si>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</si>
  <si>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</si>
  <si>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</si>
  <si>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</si>
  <si>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</si>
  <si>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</si>
  <si>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</si>
  <si>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</si>
  <si>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</si>
  <si>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</si>
  <si>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</si>
  <si>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</si>
  <si>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</si>
  <si>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</si>
  <si>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</si>
  <si>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</si>
  <si>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</si>
  <si>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</si>
  <si>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</si>
  <si>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</si>
  <si>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</si>
  <si>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</si>
  <si>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</si>
  <si>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</si>
  <si>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</si>
  <si>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</si>
  <si>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</si>
  <si>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</si>
  <si>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</si>
  <si>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</si>
  <si>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</si>
  <si>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</si>
  <si>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</si>
  <si>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</si>
  <si>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</si>
  <si>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</si>
  <si>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</si>
  <si>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</si>
  <si>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</si>
  <si>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</si>
  <si>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</si>
  <si>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</si>
  <si>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</si>
  <si>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</si>
  <si>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</si>
  <si>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</si>
  <si>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</si>
  <si>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</si>
  <si>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</si>
  <si>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</si>
  <si>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</si>
  <si>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</si>
  <si>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</si>
  <si>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</si>
  <si>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</si>
  <si>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</si>
  <si>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</si>
  <si>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</si>
  <si>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</si>
  <si>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</si>
  <si>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</si>
  <si>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</si>
  <si>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</si>
  <si>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</si>
  <si>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</si>
  <si>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</si>
  <si>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</si>
  <si>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</si>
  <si>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</si>
  <si>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</si>
  <si>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</si>
  <si>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</si>
  <si>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</si>
  <si>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</si>
  <si>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</si>
  <si>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</si>
  <si>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</si>
  <si>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</si>
  <si>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</si>
  <si>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</si>
  <si>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</si>
  <si>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</si>
  <si>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</si>
  <si>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</si>
  <si>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</si>
  <si>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</si>
  <si>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</si>
  <si>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</si>
  <si>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</si>
  <si>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</si>
  <si>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</si>
  <si>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</si>
  <si>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</si>
  <si>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</si>
  <si>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</si>
  <si>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</si>
  <si>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</si>
  <si>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</si>
  <si>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</si>
  <si>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</si>
  <si>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</si>
  <si>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</si>
  <si>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</si>
  <si>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</si>
  <si>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</si>
  <si>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</si>
  <si>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</si>
  <si>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</si>
  <si>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</si>
  <si>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</si>
  <si>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</si>
  <si>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</si>
  <si>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</si>
  <si>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</si>
  <si>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</si>
  <si>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</si>
  <si>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</si>
  <si>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</si>
  <si>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</si>
  <si>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</si>
  <si>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</si>
  <si>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</si>
  <si>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</si>
  <si>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</si>
  <si>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</si>
  <si>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</si>
  <si>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</si>
  <si>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</si>
  <si>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</si>
  <si>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</si>
  <si>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</si>
  <si>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</si>
  <si>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</si>
  <si>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</si>
  <si>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</si>
  <si>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</si>
  <si>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</si>
  <si>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</si>
  <si>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</si>
  <si>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</si>
  <si>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</si>
  <si>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</si>
  <si>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</si>
  <si>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</si>
  <si>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</si>
  <si>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</si>
  <si>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</si>
  <si>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</si>
  <si>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</si>
  <si>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</si>
  <si>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</si>
  <si>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</si>
  <si>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</si>
  <si>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</si>
  <si>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</si>
  <si>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</si>
  <si>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</si>
  <si>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</si>
  <si>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</si>
  <si>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</si>
  <si>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</si>
  <si>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</si>
  <si>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</si>
  <si>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</si>
  <si>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</si>
  <si>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</si>
  <si>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</si>
  <si>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</si>
  <si>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</si>
  <si>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</si>
  <si>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</si>
  <si>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</si>
  <si>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</si>
  <si>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</si>
  <si>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</si>
  <si>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</si>
  <si>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</si>
  <si>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</si>
  <si>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</si>
  <si>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</si>
  <si>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</si>
  <si>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</si>
  <si>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</si>
  <si>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</si>
  <si>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</si>
  <si>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</si>
  <si>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</si>
  <si>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</si>
  <si>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</si>
  <si>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</si>
  <si>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</si>
  <si>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</si>
  <si>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</si>
  <si>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</si>
  <si>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</si>
  <si>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</si>
  <si>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</si>
  <si>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</si>
  <si>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</si>
  <si>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</si>
  <si>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</si>
  <si>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</si>
  <si>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</si>
  <si>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</si>
  <si>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</si>
  <si>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</si>
  <si>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</si>
  <si>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</si>
  <si>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</si>
  <si>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</si>
  <si>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</si>
  <si>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</si>
  <si>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</si>
  <si>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</si>
  <si>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</si>
  <si>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</si>
  <si>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</si>
  <si>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</si>
  <si>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</si>
  <si>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</si>
  <si>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</si>
  <si>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</si>
  <si>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</si>
  <si>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</si>
  <si>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</si>
  <si>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</si>
  <si>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</si>
  <si>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</si>
  <si>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</si>
  <si>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</si>
  <si>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</si>
  <si>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</si>
  <si>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</si>
  <si>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</si>
  <si>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</si>
  <si>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</si>
  <si>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</si>
  <si>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</si>
  <si>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</si>
  <si>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</si>
  <si>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</si>
  <si>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</si>
  <si>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</si>
  <si>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</si>
  <si>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</si>
  <si>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</si>
  <si>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</si>
  <si>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</si>
  <si>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</si>
  <si>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</si>
  <si>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</si>
  <si>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</si>
  <si>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</si>
  <si>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</si>
  <si>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</si>
  <si>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</si>
  <si>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</si>
  <si>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</si>
  <si>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</si>
  <si>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</si>
  <si>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</si>
  <si>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</si>
  <si>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</si>
  <si>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</si>
  <si>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</si>
  <si>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</si>
  <si>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</si>
  <si>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</si>
  <si>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</si>
  <si>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</si>
  <si>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</si>
  <si>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</si>
  <si>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</si>
  <si>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</si>
  <si>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</si>
  <si>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</si>
  <si>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</si>
  <si>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</si>
  <si>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</si>
  <si>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</si>
  <si>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</si>
  <si>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</si>
  <si>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</si>
  <si>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</si>
  <si>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</si>
  <si>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</si>
  <si>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</si>
  <si>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</si>
  <si>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</si>
  <si>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</si>
  <si>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</si>
  <si>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</si>
  <si>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</si>
  <si>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</si>
  <si>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</si>
  <si>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</si>
  <si>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</si>
  <si>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</si>
  <si>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</si>
  <si>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</si>
  <si>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</si>
  <si>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</si>
  <si>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</si>
  <si>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</si>
  <si>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</si>
  <si>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</si>
  <si>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</si>
  <si>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</si>
  <si>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</si>
  <si>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</si>
  <si>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</si>
  <si>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</si>
  <si>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</si>
  <si>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</si>
  <si>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</si>
  <si>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</si>
  <si>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</si>
  <si>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</si>
  <si>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</si>
  <si>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</si>
  <si>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</si>
  <si>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</si>
  <si>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</si>
  <si>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</si>
  <si>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</si>
  <si>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</si>
  <si>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</si>
  <si>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</si>
  <si>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</si>
  <si>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</si>
  <si>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</si>
  <si>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</si>
  <si>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</si>
  <si>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</si>
  <si>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</si>
  <si>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</si>
  <si>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</si>
  <si>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</si>
  <si>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</si>
  <si>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</si>
  <si>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</si>
  <si>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</si>
  <si>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</si>
  <si>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</si>
  <si>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</si>
  <si>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</si>
  <si>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</si>
  <si>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</si>
  <si>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</si>
  <si>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</si>
  <si>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</si>
  <si>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</si>
  <si>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</si>
  <si>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</si>
  <si>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</si>
  <si>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</si>
  <si>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</si>
  <si>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</si>
  <si>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</si>
  <si>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</si>
  <si>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</si>
  <si>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</si>
  <si>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</si>
  <si>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</si>
  <si>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</si>
  <si>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</si>
  <si>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</si>
  <si>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</si>
  <si>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</si>
  <si>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</si>
  <si>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</si>
  <si>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</si>
  <si>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</si>
  <si>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</si>
  <si>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</si>
  <si>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</si>
  <si>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</si>
  <si>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</si>
  <si>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</si>
  <si>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</si>
  <si>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</si>
  <si>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</si>
  <si>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</si>
  <si>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</si>
  <si>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</si>
  <si>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</si>
  <si>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</si>
  <si>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</si>
  <si>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</si>
  <si>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</si>
  <si>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</si>
  <si>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</si>
  <si>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</si>
  <si>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</si>
  <si>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</si>
  <si>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</si>
  <si>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</si>
  <si>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</si>
  <si>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</si>
  <si>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</si>
  <si>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</si>
  <si>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</si>
  <si>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</si>
  <si>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</si>
  <si>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</si>
  <si>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</si>
  <si>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</si>
  <si>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</si>
  <si>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</si>
  <si>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</si>
  <si>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</si>
  <si>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</si>
  <si>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</si>
  <si>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</si>
  <si>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</si>
  <si>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</si>
  <si>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</si>
  <si>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</si>
  <si>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</si>
  <si>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</si>
  <si>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</si>
  <si>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</si>
  <si>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</si>
  <si>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</si>
  <si>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</si>
  <si>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</si>
  <si>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</si>
  <si>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</si>
  <si>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</si>
  <si>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</si>
  <si>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</si>
  <si>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</si>
  <si>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</si>
  <si>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</si>
  <si>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</si>
  <si>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</si>
  <si>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</si>
  <si>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</si>
  <si>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</si>
  <si>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</si>
  <si>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</si>
  <si>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</si>
  <si>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</si>
  <si>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</si>
  <si>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</si>
  <si>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</si>
  <si>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</si>
  <si>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</si>
  <si>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</si>
  <si>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</si>
  <si>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</si>
  <si>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</si>
  <si>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</si>
  <si>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</si>
  <si>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</si>
  <si>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</si>
  <si>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</si>
  <si>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</si>
  <si>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</si>
  <si>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</si>
  <si>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</si>
  <si>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</si>
  <si>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</si>
  <si>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</si>
  <si>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</si>
  <si>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</si>
  <si>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</si>
  <si>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</si>
  <si>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</si>
  <si>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</si>
  <si>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</si>
  <si>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</si>
  <si>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</si>
  <si>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</si>
  <si>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</si>
  <si>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</si>
  <si>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</si>
  <si>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</si>
  <si>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</si>
  <si>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</si>
  <si>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</si>
  <si>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</si>
  <si>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</si>
  <si>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</si>
  <si>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</si>
  <si>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</si>
  <si>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</si>
  <si>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</si>
  <si>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</si>
  <si>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</si>
  <si>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</si>
  <si>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</si>
  <si>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</si>
  <si>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</si>
  <si>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</si>
  <si>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</si>
  <si>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</si>
  <si>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</si>
  <si>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</si>
  <si>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</si>
  <si>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</si>
  <si>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</si>
  <si>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</si>
  <si>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</si>
  <si>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</si>
  <si>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</si>
  <si>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</si>
  <si>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</si>
  <si>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</si>
  <si>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</si>
  <si>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</si>
  <si>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</si>
  <si>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</si>
  <si>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</si>
  <si>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</si>
  <si>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</si>
  <si>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</si>
  <si>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</si>
  <si>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</si>
  <si>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</si>
  <si>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</si>
  <si>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</si>
  <si>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</si>
  <si>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</si>
  <si>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</si>
  <si>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</si>
  <si>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</si>
  <si>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</si>
  <si>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</si>
  <si>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</si>
  <si>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</si>
  <si>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</si>
  <si>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</si>
  <si>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</si>
  <si>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</si>
  <si>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</si>
  <si>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</si>
  <si>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</si>
  <si>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</si>
  <si>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</si>
  <si>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</si>
  <si>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</si>
  <si>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</si>
  <si>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</si>
  <si>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</si>
  <si>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</si>
  <si>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</si>
  <si>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</si>
  <si>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</si>
  <si>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</si>
  <si>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</si>
  <si>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</si>
  <si>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</si>
  <si>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</si>
  <si>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</si>
  <si>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</si>
  <si>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</si>
  <si>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</si>
  <si>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</si>
  <si>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</si>
  <si>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</si>
  <si>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</si>
  <si>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</si>
  <si>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</si>
  <si>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</si>
  <si>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</si>
  <si>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</si>
  <si>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</si>
  <si>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</si>
  <si>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</si>
  <si>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</si>
  <si>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</si>
  <si>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</si>
  <si>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</si>
  <si>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</si>
  <si>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</si>
  <si>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</si>
  <si>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</si>
  <si>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</si>
  <si>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</si>
  <si>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</si>
  <si>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</si>
  <si>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</si>
  <si>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</si>
  <si>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</si>
  <si>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</si>
  <si>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</si>
  <si>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</si>
  <si>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</si>
  <si>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</si>
  <si>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</si>
  <si>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</si>
  <si>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</si>
  <si>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</si>
  <si>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</si>
  <si>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</si>
  <si>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</si>
  <si>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</si>
  <si>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</si>
  <si>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</si>
  <si>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</si>
  <si>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</si>
  <si>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</si>
  <si>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</si>
  <si>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</si>
  <si>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</si>
  <si>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</si>
  <si>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</si>
  <si>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</si>
  <si>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</si>
  <si>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</si>
  <si>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</si>
  <si>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</si>
  <si>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</si>
  <si>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</si>
  <si>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</si>
  <si>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</si>
  <si>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</si>
  <si>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</si>
  <si>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</si>
  <si>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</si>
  <si>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</si>
  <si>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</si>
  <si>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</si>
  <si>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</si>
  <si>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</si>
  <si>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</si>
  <si>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</si>
  <si>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</si>
  <si>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</si>
  <si>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</si>
  <si>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</si>
  <si>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</si>
  <si>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</si>
  <si>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</si>
  <si>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</si>
  <si>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</si>
  <si>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</si>
  <si>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</si>
  <si>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</si>
  <si>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</si>
  <si>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</si>
  <si>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</si>
  <si>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</si>
  <si>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</si>
  <si>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</si>
  <si>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</si>
  <si>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</si>
  <si>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</si>
  <si>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</si>
  <si>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</si>
  <si>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</si>
  <si>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</si>
  <si>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</si>
  <si>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</si>
  <si>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</si>
  <si>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</si>
  <si>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</si>
  <si>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</si>
  <si>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</si>
  <si>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</si>
  <si>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</si>
  <si>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</si>
  <si>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</si>
  <si>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</si>
  <si>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</si>
  <si>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</si>
  <si>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</si>
  <si>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</si>
  <si>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</si>
  <si>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</si>
  <si>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</si>
  <si>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</si>
  <si>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</si>
  <si>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</si>
  <si>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</si>
  <si>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</si>
  <si>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</si>
  <si>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</si>
  <si>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</si>
  <si>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</si>
  <si>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</si>
  <si>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</si>
  <si>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</si>
  <si>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</si>
  <si>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</si>
  <si>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</si>
  <si>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</si>
  <si>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</si>
  <si>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</si>
  <si>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</si>
  <si>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</si>
  <si>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</si>
  <si>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</si>
  <si>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</si>
  <si>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</si>
  <si>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</si>
  <si>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</si>
  <si>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</si>
  <si>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</si>
  <si>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</si>
  <si>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</si>
  <si>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</si>
  <si>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</si>
  <si>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</si>
  <si>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</si>
  <si>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</si>
  <si>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</si>
  <si>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</si>
  <si>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</si>
  <si>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</si>
  <si>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</si>
  <si>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</si>
  <si>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</si>
  <si>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</si>
  <si>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</si>
  <si>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</si>
  <si>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</si>
  <si>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</si>
  <si>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</si>
  <si>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</si>
  <si>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</si>
  <si>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</si>
  <si>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</si>
  <si>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</si>
  <si>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</si>
  <si>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</si>
  <si>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</si>
  <si>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</si>
  <si>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</si>
  <si>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</si>
  <si>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</si>
  <si>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</si>
  <si>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</si>
  <si>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</si>
  <si>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</si>
  <si>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</si>
  <si>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</si>
  <si>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</si>
  <si>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</si>
  <si>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</si>
  <si>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</si>
  <si>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</si>
  <si>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</si>
  <si>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</si>
  <si>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</si>
  <si>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</si>
  <si>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</si>
  <si>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</si>
  <si>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</si>
  <si>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</si>
  <si>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</si>
  <si>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</si>
  <si>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</si>
  <si>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</si>
  <si>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</si>
  <si>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</si>
  <si>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</si>
  <si>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</si>
  <si>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</si>
  <si>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</si>
  <si>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</si>
  <si>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</si>
  <si>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</si>
  <si>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</si>
  <si>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</si>
  <si>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</si>
  <si>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</si>
  <si>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</si>
  <si>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</si>
  <si>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</si>
  <si>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</si>
  <si>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</si>
  <si>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</si>
  <si>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</si>
  <si>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</si>
  <si>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</si>
  <si>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</si>
  <si>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</si>
  <si>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</si>
  <si>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</si>
  <si>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</si>
  <si>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</si>
  <si>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</si>
  <si>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</si>
  <si>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</si>
  <si>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</si>
  <si>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</si>
  <si>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</si>
  <si>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</si>
  <si>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</si>
  <si>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</si>
  <si>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</si>
  <si>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</si>
  <si>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</si>
  <si>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</si>
  <si>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</si>
  <si>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</si>
  <si>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</si>
  <si>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</si>
  <si>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</si>
  <si>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</si>
  <si>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</si>
  <si>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</si>
  <si>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</si>
  <si>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</si>
  <si>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</si>
  <si>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</si>
  <si>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</si>
  <si>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</si>
  <si>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</si>
  <si>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</si>
  <si>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</si>
  <si>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</si>
  <si>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</si>
  <si>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</si>
  <si>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</si>
  <si>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</si>
  <si>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</si>
  <si>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</si>
  <si>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</si>
  <si>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</si>
  <si>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</si>
  <si>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</si>
  <si>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</si>
  <si>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</si>
  <si>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</si>
  <si>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</si>
  <si>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</si>
  <si>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</si>
  <si>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</si>
  <si>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</si>
  <si>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</si>
  <si>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</si>
  <si>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</si>
  <si>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</si>
  <si>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</si>
  <si>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</si>
  <si>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</si>
  <si>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</si>
  <si>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</si>
  <si>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</si>
  <si>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</si>
  <si>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</si>
  <si>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</si>
  <si>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</si>
  <si>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</si>
  <si>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</si>
  <si>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</si>
  <si>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</si>
  <si>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</si>
  <si>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</si>
  <si>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</si>
  <si>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</si>
  <si>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</si>
  <si>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</si>
  <si>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</si>
  <si>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</si>
  <si>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</si>
  <si>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</si>
  <si>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</si>
  <si>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</si>
  <si>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</si>
  <si>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</si>
  <si>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</si>
  <si>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</si>
  <si>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</si>
  <si>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</si>
  <si>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</si>
  <si>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</si>
  <si>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</si>
  <si>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</si>
  <si>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</si>
  <si>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</si>
  <si>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</si>
  <si>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</si>
  <si>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</si>
  <si>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</si>
  <si>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</si>
  <si>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</si>
  <si>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</si>
  <si>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</si>
  <si>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</si>
  <si>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</si>
  <si>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</si>
  <si>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</si>
  <si>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</si>
  <si>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</si>
  <si>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</si>
  <si>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</si>
  <si>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</si>
  <si>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</si>
  <si>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</si>
  <si>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</si>
  <si>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</si>
  <si>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</si>
  <si>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</si>
  <si>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</si>
  <si>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</si>
  <si>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</si>
  <si>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</si>
  <si>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</si>
  <si>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</si>
  <si>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</si>
  <si>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</si>
  <si>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</si>
  <si>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</si>
  <si>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</si>
  <si>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</si>
  <si>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</si>
  <si>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</si>
  <si>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</si>
  <si>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</si>
  <si>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</si>
  <si>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</si>
  <si>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</si>
  <si>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</si>
  <si>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</si>
  <si>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</si>
  <si>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</si>
  <si>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</si>
  <si>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</si>
  <si>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</si>
  <si>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</si>
  <si>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</si>
  <si>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</si>
  <si>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</si>
  <si>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</si>
  <si>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</si>
  <si>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</si>
  <si>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</si>
  <si>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</si>
  <si>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</si>
  <si>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</si>
  <si>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</si>
  <si>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</si>
  <si>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</si>
  <si>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</si>
  <si>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</si>
  <si>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</si>
  <si>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</si>
  <si>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</si>
  <si>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</si>
  <si>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</si>
  <si>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</si>
  <si>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</si>
  <si>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</si>
  <si>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</si>
  <si>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</si>
  <si>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</si>
  <si>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</si>
  <si>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</si>
  <si>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</si>
  <si>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</si>
  <si>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</si>
  <si>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</si>
  <si>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</si>
  <si>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</si>
  <si>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</si>
  <si>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</si>
  <si>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</si>
  <si>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</si>
  <si>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</si>
  <si>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</si>
  <si>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</si>
  <si>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</si>
  <si>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</si>
  <si>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</si>
  <si>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</si>
  <si>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</si>
  <si>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</si>
  <si>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</si>
  <si>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</si>
  <si>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</si>
  <si>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</si>
  <si>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</si>
  <si>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</si>
  <si>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</si>
  <si>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</si>
  <si>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</si>
  <si>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</si>
  <si>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</si>
  <si>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</si>
  <si>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</si>
  <si>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</si>
  <si>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</si>
  <si>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</si>
  <si>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</si>
  <si>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</si>
  <si>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</si>
  <si>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</si>
  <si>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</si>
  <si>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</si>
  <si>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</si>
  <si>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</si>
  <si>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</si>
  <si>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</si>
  <si>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</si>
  <si>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</si>
  <si>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</si>
  <si>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</si>
  <si>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</si>
  <si>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</si>
  <si>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</si>
  <si>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</si>
  <si>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</si>
  <si>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</si>
  <si>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</si>
  <si>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</si>
  <si>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</si>
  <si>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</si>
  <si>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</si>
  <si>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</si>
  <si>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</si>
  <si>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</si>
  <si>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</si>
  <si>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</si>
  <si>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</si>
  <si>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</si>
  <si>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</si>
  <si>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</si>
  <si>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</si>
  <si>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</si>
  <si>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</si>
  <si>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</si>
  <si>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</si>
  <si>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</si>
  <si>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</si>
  <si>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</si>
  <si>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</si>
  <si>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</si>
  <si>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</si>
  <si>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</si>
  <si>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</si>
  <si>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</si>
  <si>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</si>
  <si>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</si>
  <si>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</si>
  <si>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</si>
  <si>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</si>
  <si>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</si>
  <si>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</si>
  <si>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</si>
  <si>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</si>
  <si>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</si>
  <si>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</si>
  <si>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</si>
  <si>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</si>
  <si>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</si>
  <si>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</si>
  <si>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</si>
  <si>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</si>
  <si>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</si>
  <si>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</si>
  <si>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</si>
  <si>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</si>
  <si>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</si>
  <si>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</si>
  <si>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</si>
  <si>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</si>
  <si>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</si>
  <si>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</si>
  <si>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</si>
  <si>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</si>
  <si>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</si>
  <si>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</si>
  <si>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</si>
  <si>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</si>
  <si>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</si>
  <si>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</si>
  <si>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</si>
  <si>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</si>
  <si>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</si>
  <si>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</si>
  <si>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</si>
  <si>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</si>
  <si>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</si>
  <si>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</si>
  <si>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</si>
  <si>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</si>
  <si>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</si>
  <si>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</si>
  <si>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</si>
  <si>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</si>
  <si>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</si>
  <si>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</si>
  <si>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</si>
  <si>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</si>
  <si>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</si>
  <si>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</si>
  <si>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</si>
  <si>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</si>
  <si>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</si>
  <si>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</si>
  <si>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</si>
  <si>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</si>
  <si>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</si>
  <si>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</si>
  <si>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</si>
  <si>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</si>
  <si>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</si>
  <si>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</si>
  <si>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</si>
  <si>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</si>
  <si>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</si>
  <si>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</si>
  <si>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</si>
  <si>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</si>
  <si>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</si>
  <si>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</si>
  <si>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</si>
  <si>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</si>
  <si>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</si>
  <si>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</si>
  <si>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</si>
  <si>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</si>
  <si>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</si>
  <si>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</si>
  <si>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</si>
  <si>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</si>
  <si>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</si>
  <si>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</si>
  <si>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</si>
  <si>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</si>
  <si>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</si>
  <si>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</si>
  <si>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</si>
  <si>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</si>
  <si>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</si>
  <si>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</si>
  <si>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</si>
  <si>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</si>
  <si>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</si>
  <si>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</si>
  <si>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</si>
  <si>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</si>
  <si>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</si>
  <si>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</si>
  <si>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</si>
  <si>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</si>
  <si>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</si>
  <si>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</si>
  <si>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</si>
  <si>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</si>
  <si>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</si>
  <si>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</si>
  <si>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</si>
  <si>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</si>
  <si>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</si>
  <si>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</si>
  <si>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</si>
  <si>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</si>
  <si>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</si>
  <si>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</si>
  <si>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</si>
  <si>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</si>
  <si>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</si>
  <si>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</si>
  <si>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</si>
  <si>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</si>
  <si>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</si>
  <si>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</si>
  <si>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</si>
  <si>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</si>
  <si>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</si>
  <si>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</si>
  <si>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</si>
  <si>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</si>
  <si>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</si>
  <si>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</si>
  <si>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</si>
  <si>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</si>
  <si>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</si>
  <si>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</si>
  <si>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</si>
  <si>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</si>
  <si>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</si>
  <si>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</si>
  <si>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</si>
  <si>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</si>
  <si>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</si>
  <si>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</si>
  <si>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</si>
  <si>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</si>
  <si>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</si>
  <si>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</si>
  <si>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</si>
  <si>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</si>
  <si>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</si>
  <si>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</si>
  <si>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</si>
  <si>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</si>
  <si>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</si>
  <si>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</si>
  <si>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</si>
  <si>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</si>
  <si>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</si>
  <si>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</si>
  <si>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</si>
  <si>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</si>
  <si>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</si>
  <si>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</si>
  <si>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</si>
  <si>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</si>
  <si>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</si>
  <si>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</si>
  <si>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</si>
  <si>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</si>
  <si>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</si>
  <si>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</si>
  <si>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</si>
  <si>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</si>
  <si>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</si>
  <si>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</si>
  <si>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</si>
  <si>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</si>
  <si>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</si>
  <si>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</si>
  <si>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</si>
  <si>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</si>
  <si>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</si>
  <si>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</si>
  <si>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</si>
  <si>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</si>
  <si>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</si>
  <si>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</si>
  <si>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</si>
  <si>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</si>
  <si>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</si>
  <si>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</si>
  <si>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</si>
  <si>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</si>
  <si>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</si>
  <si>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</si>
  <si>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</si>
  <si>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</si>
  <si>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</si>
  <si>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</si>
  <si>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</si>
  <si>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</si>
  <si>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</si>
  <si>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</si>
  <si>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</si>
  <si>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</si>
  <si>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</si>
  <si>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</si>
  <si>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</si>
  <si>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</si>
  <si>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</si>
  <si>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</si>
  <si>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</si>
  <si>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</si>
  <si>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</si>
  <si>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</si>
  <si>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</si>
  <si>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</si>
  <si>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</si>
  <si>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</si>
  <si>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</si>
  <si>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</si>
  <si>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</si>
  <si>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</si>
  <si>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</si>
  <si>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</si>
  <si>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</si>
  <si>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</si>
  <si>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</si>
  <si>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</si>
  <si>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</si>
  <si>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</si>
  <si>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</si>
  <si>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</si>
  <si>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</si>
  <si>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</si>
  <si>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</si>
  <si>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</si>
  <si>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</si>
  <si>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</si>
  <si>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</si>
  <si>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</si>
  <si>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</si>
  <si>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</si>
  <si>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</si>
  <si>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</si>
  <si>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</si>
  <si>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</si>
  <si>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</si>
  <si>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</si>
  <si>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</si>
  <si>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</si>
  <si>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</si>
  <si>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</si>
  <si>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</si>
  <si>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</si>
  <si>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</si>
  <si>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</si>
  <si>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</si>
  <si>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</si>
  <si>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</si>
  <si>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</si>
  <si>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</si>
  <si>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</si>
  <si>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</si>
  <si>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</si>
  <si>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</si>
  <si>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</si>
  <si>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</si>
  <si>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</si>
  <si>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</si>
  <si>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</si>
  <si>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</si>
  <si>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</si>
  <si>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</si>
  <si>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</si>
  <si>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</si>
  <si>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</si>
  <si>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</si>
  <si>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</si>
  <si>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</si>
  <si>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</si>
  <si>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</si>
  <si>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</si>
  <si>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</si>
  <si>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</si>
  <si>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</si>
  <si>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</si>
  <si>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</si>
  <si>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</si>
  <si>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</si>
  <si>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</si>
  <si>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</si>
  <si>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</si>
  <si>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</si>
  <si>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</si>
  <si>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</si>
  <si>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</si>
  <si>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</si>
  <si>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</si>
  <si>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</si>
  <si>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</si>
  <si>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</si>
  <si>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</si>
  <si>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</si>
  <si>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</si>
  <si>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</si>
  <si>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</si>
  <si>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</si>
  <si>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</si>
  <si>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</si>
  <si>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</si>
  <si>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</si>
  <si>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</si>
  <si>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</si>
  <si>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</si>
  <si>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</si>
  <si>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</si>
  <si>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</si>
  <si>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</si>
  <si>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</si>
  <si>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</si>
  <si>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</si>
  <si>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</si>
  <si>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</si>
  <si>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</si>
  <si>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</si>
  <si>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</si>
  <si>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</si>
  <si>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</si>
  <si>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</si>
  <si>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</si>
  <si>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</si>
  <si>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</si>
  <si>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</si>
  <si>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</si>
  <si>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</si>
  <si>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</si>
  <si>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</si>
  <si>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</si>
  <si>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</si>
  <si>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</si>
  <si>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</si>
  <si>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</si>
  <si>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</si>
  <si>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</si>
  <si>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</si>
  <si>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</si>
  <si>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</si>
  <si>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</si>
  <si>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</si>
  <si>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</si>
  <si>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</si>
  <si>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</si>
  <si>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</si>
  <si>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</si>
  <si>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</si>
  <si>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</si>
  <si>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</si>
  <si>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</si>
  <si>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</si>
  <si>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</si>
  <si>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</si>
  <si>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</si>
  <si>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</si>
  <si>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</si>
  <si>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</si>
  <si>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</si>
  <si>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</si>
  <si>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</si>
  <si>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</si>
  <si>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</si>
  <si>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</si>
  <si>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</si>
  <si>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</si>
  <si>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</si>
  <si>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</si>
  <si>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</si>
  <si>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</si>
  <si>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</si>
  <si>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</si>
  <si>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</si>
  <si>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</si>
  <si>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</si>
  <si>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</si>
  <si>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</si>
  <si>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</si>
  <si>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</si>
  <si>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</si>
  <si>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</si>
  <si>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</si>
  <si>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</si>
  <si>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</si>
  <si>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</si>
  <si>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</si>
  <si>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</si>
  <si>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</si>
  <si>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</si>
  <si>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</si>
  <si>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</si>
  <si>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</si>
  <si>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</si>
  <si>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</si>
  <si>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</si>
  <si>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</si>
  <si>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</si>
  <si>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</si>
  <si>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</si>
  <si>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</si>
  <si>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</si>
  <si>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</si>
  <si>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</si>
  <si>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</si>
  <si>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</si>
  <si>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</si>
  <si>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</si>
  <si>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</si>
  <si>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</si>
  <si>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</si>
  <si>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</si>
  <si>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</si>
  <si>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</si>
  <si>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</si>
  <si>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</si>
  <si>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</si>
  <si>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</si>
  <si>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</si>
  <si>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</si>
  <si>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</si>
  <si>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</si>
  <si>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</si>
  <si>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</si>
  <si>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</si>
  <si>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</si>
  <si>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</si>
  <si>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</si>
  <si>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</si>
  <si>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</si>
  <si>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</si>
  <si>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</si>
  <si>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</si>
  <si>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</si>
  <si>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</si>
  <si>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</si>
  <si>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</si>
  <si>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</si>
  <si>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</si>
  <si>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</si>
  <si>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</si>
  <si>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</si>
  <si>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</si>
  <si>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</si>
  <si>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</si>
  <si>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</si>
  <si>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</si>
  <si>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</si>
  <si>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</si>
  <si>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</si>
  <si>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</si>
  <si>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</si>
  <si>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</si>
  <si>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</si>
  <si>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</si>
  <si>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</si>
  <si>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</si>
  <si>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</si>
  <si>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</si>
  <si>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</si>
  <si>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</si>
  <si>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</si>
  <si>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</si>
  <si>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</si>
  <si>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</si>
  <si>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</si>
  <si>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</si>
  <si>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</si>
  <si>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</si>
  <si>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</si>
  <si>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</si>
  <si>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</si>
  <si>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</si>
  <si>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</si>
  <si>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</si>
  <si>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</si>
  <si>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</si>
  <si>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</si>
  <si>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</si>
  <si>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</si>
  <si>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</si>
  <si>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</si>
  <si>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</si>
  <si>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</si>
  <si>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</si>
  <si>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</si>
  <si>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</si>
  <si>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</si>
  <si>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</si>
  <si>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</si>
  <si>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</si>
  <si>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</si>
  <si>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</si>
  <si>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</si>
  <si>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</si>
  <si>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</si>
  <si>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</si>
  <si>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</si>
  <si>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</si>
  <si>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</si>
  <si>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</si>
  <si>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</si>
  <si>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</si>
  <si>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</si>
  <si>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</si>
  <si>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</si>
  <si>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</si>
  <si>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</si>
  <si>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</si>
  <si>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</si>
  <si>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</si>
  <si>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</si>
  <si>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</si>
  <si>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</si>
  <si>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</si>
  <si>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</si>
  <si>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</si>
  <si>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</si>
  <si>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</si>
  <si>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</si>
  <si>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</si>
  <si>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</si>
  <si>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</si>
  <si>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</si>
  <si>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</si>
  <si>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</si>
  <si>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</si>
  <si>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</si>
  <si>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</si>
  <si>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</si>
  <si>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</si>
  <si>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</si>
  <si>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</si>
  <si>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</si>
  <si>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</si>
  <si>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</si>
  <si>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</si>
  <si>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</si>
  <si>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</si>
  <si>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</si>
  <si>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</si>
  <si>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</si>
  <si>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</si>
  <si>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</si>
  <si>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</si>
  <si>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</si>
  <si>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</si>
  <si>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</si>
  <si>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</si>
  <si>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</si>
  <si>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</si>
  <si>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</si>
  <si>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</si>
  <si>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</si>
  <si>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</si>
  <si>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</si>
  <si>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</si>
  <si>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</si>
  <si>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</si>
  <si>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</si>
  <si>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</si>
  <si>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</si>
  <si>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</si>
  <si>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</si>
  <si>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</si>
  <si>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</si>
  <si>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</si>
  <si>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</si>
  <si>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</si>
  <si>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</si>
  <si>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</si>
  <si>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</si>
  <si>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</si>
  <si>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</si>
  <si>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</si>
  <si>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</si>
  <si>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</si>
  <si>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</si>
  <si>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</si>
  <si>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</si>
  <si>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</si>
  <si>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</si>
  <si>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</si>
  <si>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</si>
  <si>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</si>
  <si>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</si>
  <si>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</si>
  <si>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</si>
  <si>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</si>
  <si>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</si>
  <si>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</si>
  <si>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</si>
  <si>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</si>
  <si>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</si>
  <si>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</si>
  <si>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</si>
  <si>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</si>
  <si>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</si>
  <si>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</si>
  <si>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</si>
  <si>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</si>
  <si>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</si>
  <si>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</si>
  <si>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</si>
  <si>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</si>
  <si>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</si>
  <si>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</si>
  <si>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</si>
  <si>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</si>
  <si>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</si>
  <si>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</si>
  <si>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</si>
  <si>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</si>
  <si>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</si>
  <si>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</si>
  <si>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</si>
  <si>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</si>
  <si>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</si>
  <si>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</si>
  <si>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</si>
  <si>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</si>
  <si>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</si>
  <si>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</si>
  <si>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</si>
  <si>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</si>
  <si>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</si>
  <si>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</si>
  <si>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</si>
  <si>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</si>
  <si>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</si>
  <si>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</si>
  <si>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</si>
  <si>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</si>
  <si>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</si>
  <si>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</si>
  <si>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</si>
  <si>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</si>
  <si>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</si>
  <si>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</si>
  <si>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</si>
  <si>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</si>
  <si>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</si>
  <si>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</si>
  <si>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</si>
  <si>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</si>
  <si>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</si>
  <si>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</si>
  <si>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</si>
  <si>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</si>
  <si>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</si>
  <si>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</si>
  <si>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</si>
  <si>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</si>
  <si>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</si>
  <si>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</si>
  <si>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</si>
  <si>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</si>
  <si>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</si>
  <si>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</si>
  <si>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</si>
  <si>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</si>
  <si>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</si>
  <si>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</si>
  <si>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</si>
  <si>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</si>
  <si>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</si>
  <si>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</si>
  <si>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</si>
  <si>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</si>
  <si>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</si>
  <si>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</si>
  <si>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</si>
  <si>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</si>
  <si>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</si>
  <si>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</si>
  <si>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</si>
  <si>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</si>
  <si>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</si>
  <si>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</si>
  <si>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</si>
  <si>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</si>
  <si>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</si>
  <si>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</si>
  <si>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</si>
  <si>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</si>
  <si>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</si>
  <si>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</si>
  <si>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</si>
  <si>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</si>
  <si>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</si>
  <si>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</si>
  <si>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</si>
  <si>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</si>
  <si>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</si>
  <si>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</si>
  <si>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</si>
  <si>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</si>
  <si>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</si>
  <si>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</si>
  <si>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</si>
  <si>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</si>
  <si>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</si>
  <si>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</si>
  <si>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</si>
  <si>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</si>
  <si>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</si>
  <si>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</si>
  <si>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</si>
  <si>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</si>
  <si>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</si>
  <si>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</si>
  <si>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</si>
  <si>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</si>
  <si>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</si>
  <si>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</si>
  <si>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</si>
  <si>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</si>
  <si>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</si>
  <si>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</si>
  <si>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</si>
  <si>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</si>
  <si>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</si>
  <si>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</si>
  <si>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</si>
  <si>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</si>
  <si>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</si>
  <si>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</si>
  <si>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</si>
  <si>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</si>
  <si>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</si>
  <si>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</si>
  <si>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</si>
  <si>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</si>
  <si>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</si>
  <si>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</si>
  <si>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</si>
  <si>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</si>
  <si>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</si>
  <si>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</si>
  <si>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</si>
  <si>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</si>
  <si>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</si>
  <si>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</si>
  <si>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</si>
  <si>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</si>
  <si>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</si>
  <si>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</si>
  <si>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</si>
  <si>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</si>
  <si>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</si>
  <si>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</si>
  <si>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</si>
  <si>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</si>
  <si>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</si>
  <si>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</si>
  <si>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</si>
  <si>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</si>
  <si>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</si>
  <si>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</si>
  <si>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</si>
  <si>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</si>
  <si>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</si>
  <si>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</si>
  <si>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</si>
  <si>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</si>
  <si>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</si>
  <si>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</si>
  <si>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</si>
  <si>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</si>
  <si>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</si>
  <si>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</si>
  <si>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</si>
  <si>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</si>
  <si>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</si>
  <si>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</si>
  <si>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</si>
  <si>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</si>
  <si>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</si>
  <si>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</si>
  <si>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</si>
  <si>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</si>
  <si>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</si>
  <si>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</si>
  <si>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</si>
  <si>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</si>
  <si>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</si>
  <si>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</si>
  <si>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</si>
  <si>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</si>
  <si>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</si>
  <si>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</si>
  <si>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</si>
  <si>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</si>
  <si>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</si>
  <si>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</si>
  <si>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</si>
  <si>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</si>
  <si>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</si>
  <si>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</si>
  <si>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</si>
  <si>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</si>
  <si>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</si>
  <si>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</si>
  <si>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</si>
  <si>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</si>
  <si>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</si>
  <si>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</si>
  <si>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</si>
  <si>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</si>
  <si>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</si>
  <si>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</si>
  <si>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</si>
  <si>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</si>
  <si>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</si>
  <si>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</si>
  <si>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</si>
  <si>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</si>
  <si>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</si>
  <si>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</si>
  <si>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</si>
  <si>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</si>
  <si>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</si>
  <si>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</si>
  <si>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</si>
  <si>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</si>
  <si>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</si>
  <si>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</si>
  <si>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</si>
  <si>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</si>
  <si>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</si>
  <si>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</si>
  <si>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</si>
  <si>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</si>
  <si>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</si>
  <si>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</si>
  <si>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</si>
  <si>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</si>
  <si>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</si>
  <si>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</si>
  <si>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</si>
  <si>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</si>
  <si>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</si>
  <si>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</si>
  <si>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</si>
  <si>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</si>
  <si>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</si>
  <si>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</si>
  <si>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</si>
  <si>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</si>
  <si>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</si>
  <si>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</si>
  <si>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</si>
  <si>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</si>
  <si>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</si>
  <si>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</si>
  <si>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</si>
  <si>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</si>
  <si>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</si>
  <si>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</si>
  <si>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</si>
  <si>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</si>
  <si>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</si>
  <si>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</si>
  <si>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</si>
  <si>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</si>
  <si>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</si>
  <si>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</si>
  <si>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</si>
  <si>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</si>
  <si>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</si>
  <si>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</si>
  <si>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</si>
  <si>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</si>
  <si>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</si>
  <si>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</si>
  <si>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</si>
  <si>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</si>
  <si>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</si>
  <si>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</si>
  <si>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</si>
  <si>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</si>
  <si>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</si>
  <si>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</si>
  <si>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</si>
  <si>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</si>
  <si>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</si>
  <si>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</si>
  <si>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</si>
  <si>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</si>
  <si>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</si>
  <si>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</si>
  <si>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</si>
  <si>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</si>
  <si>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</si>
  <si>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</si>
  <si>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</si>
  <si>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</si>
  <si>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</si>
  <si>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</si>
  <si>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</si>
  <si>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</si>
  <si>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</si>
  <si>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</si>
  <si>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</si>
  <si>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</si>
  <si>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</si>
  <si>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</si>
  <si>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</si>
  <si>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</si>
  <si>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</si>
  <si>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</si>
  <si>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</si>
  <si>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</si>
  <si>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</si>
  <si>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</si>
  <si>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</si>
  <si>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</si>
  <si>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</si>
  <si>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</si>
  <si>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</si>
  <si>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</si>
  <si>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</si>
  <si>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</si>
  <si>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</si>
  <si>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</si>
  <si>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</si>
  <si>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</si>
  <si>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</si>
  <si>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</si>
  <si>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</si>
  <si>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</si>
  <si>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</si>
  <si>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</si>
  <si>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</si>
  <si>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</si>
  <si>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</si>
  <si>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</si>
  <si>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</si>
  <si>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</si>
  <si>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</si>
  <si>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</si>
  <si>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</si>
  <si>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</si>
  <si>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</si>
  <si>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</si>
  <si>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</si>
  <si>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</si>
  <si>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</si>
  <si>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</si>
  <si>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</si>
  <si>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</si>
  <si>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</si>
  <si>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</si>
  <si>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</si>
  <si>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</si>
  <si>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</si>
  <si>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</si>
  <si>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</si>
  <si>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</si>
  <si>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</si>
  <si>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</si>
  <si>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</si>
  <si>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</si>
  <si>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</si>
  <si>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</si>
  <si>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</si>
  <si>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</si>
  <si>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</si>
  <si>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</si>
  <si>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</si>
  <si>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</si>
  <si>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</si>
  <si>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</si>
  <si>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</si>
  <si>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</si>
  <si>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</si>
  <si>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</si>
  <si>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</si>
  <si>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</si>
  <si>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</si>
  <si>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</si>
  <si>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</si>
  <si>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</si>
  <si>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</si>
  <si>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</si>
  <si>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</si>
  <si>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</si>
  <si>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</si>
  <si>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</si>
  <si>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</si>
  <si>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</si>
  <si>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</si>
  <si>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</si>
  <si>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</si>
  <si>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</si>
  <si>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</si>
  <si>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</si>
  <si>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</si>
  <si>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</si>
  <si>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</si>
  <si>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</si>
  <si>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</si>
  <si>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</si>
  <si>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</si>
  <si>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</si>
  <si>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</si>
  <si>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</si>
  <si>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</si>
  <si>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</si>
  <si>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</si>
  <si>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</si>
  <si>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</si>
  <si>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</si>
  <si>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</si>
  <si>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</si>
  <si>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</si>
  <si>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</si>
  <si>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</si>
  <si>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</si>
  <si>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</si>
  <si>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</si>
  <si>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</si>
  <si>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</si>
  <si>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</si>
  <si>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</si>
  <si>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</si>
  <si>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</si>
  <si>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</si>
  <si>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</si>
  <si>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</si>
  <si>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</si>
  <si>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</si>
  <si>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</si>
  <si>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</si>
  <si>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</si>
  <si>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</si>
  <si>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</si>
  <si>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</si>
  <si>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</si>
  <si>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</si>
  <si>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</si>
  <si>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</si>
  <si>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</si>
  <si>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</si>
  <si>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</si>
  <si>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</si>
  <si>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</si>
  <si>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</si>
  <si>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</si>
  <si>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</si>
  <si>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</si>
  <si>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</si>
  <si>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</si>
  <si>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</si>
  <si>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</si>
  <si>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</si>
  <si>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</si>
  <si>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</si>
  <si>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</si>
  <si>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</si>
  <si>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</si>
  <si>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</si>
  <si>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</si>
  <si>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</si>
  <si>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</si>
  <si>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</si>
  <si>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</si>
  <si>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</si>
  <si>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</si>
  <si>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</si>
  <si>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</si>
  <si>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</si>
  <si>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</si>
  <si>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</si>
  <si>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</si>
  <si>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</si>
  <si>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</si>
  <si>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</si>
  <si>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</si>
  <si>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</si>
  <si>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</si>
  <si>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</si>
  <si>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</si>
  <si>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</si>
  <si>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</si>
  <si>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</si>
  <si>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</si>
  <si>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</si>
  <si>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</si>
  <si>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</si>
  <si>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</si>
  <si>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</si>
  <si>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</si>
  <si>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</si>
  <si>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</si>
  <si>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</si>
  <si>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</si>
  <si>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</si>
  <si>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</si>
  <si>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</si>
  <si>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</si>
  <si>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</si>
  <si>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</si>
  <si>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</si>
  <si>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</si>
  <si>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</si>
  <si>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</si>
  <si>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</si>
  <si>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</si>
  <si>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</si>
  <si>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</si>
  <si>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</si>
  <si>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</si>
  <si>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</si>
  <si>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</si>
  <si>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</si>
  <si>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</si>
  <si>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</si>
  <si>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</si>
  <si>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</si>
  <si>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</si>
  <si>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</si>
  <si>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</si>
  <si>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</si>
  <si>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</si>
  <si>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</si>
  <si>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</si>
  <si>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</si>
  <si>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</si>
  <si>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</si>
  <si>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</si>
  <si>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</si>
  <si>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</si>
  <si>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</si>
  <si>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</si>
  <si>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</si>
  <si>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</si>
  <si>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</si>
  <si>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</si>
  <si>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</si>
  <si>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</si>
  <si>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</si>
  <si>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</si>
  <si>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</si>
  <si>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</si>
  <si>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</si>
  <si>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</si>
  <si>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</si>
  <si>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</si>
  <si>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</si>
  <si>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</si>
  <si>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</si>
  <si>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</si>
  <si>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</si>
  <si>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</si>
  <si>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</si>
  <si>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</si>
  <si>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</si>
  <si>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</si>
  <si>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</si>
  <si>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</si>
  <si>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</si>
  <si>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</si>
  <si>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</si>
  <si>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</si>
  <si>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</si>
  <si>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</si>
  <si>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</si>
  <si>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</si>
  <si>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</si>
  <si>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</si>
  <si>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</si>
  <si>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</si>
  <si>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</si>
  <si>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</si>
  <si>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</si>
  <si>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</si>
  <si>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</si>
  <si>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</si>
  <si>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</si>
  <si>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</si>
  <si>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</si>
  <si>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</si>
  <si>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</si>
  <si>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</si>
  <si>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</si>
  <si>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</si>
  <si>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</si>
  <si>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</si>
  <si>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</si>
  <si>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</si>
  <si>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</si>
  <si>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</si>
  <si>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</si>
  <si>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</si>
  <si>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</si>
  <si>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</si>
  <si>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</si>
  <si>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</si>
  <si>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</si>
  <si>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</si>
  <si>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</si>
  <si>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</si>
  <si>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</si>
  <si>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</si>
  <si>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</si>
  <si>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</si>
  <si>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</si>
  <si>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</si>
  <si>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</si>
  <si>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</si>
  <si>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</si>
  <si>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</si>
  <si>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</si>
  <si>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</si>
  <si>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</si>
  <si>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</si>
  <si>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</si>
  <si>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</si>
  <si>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</si>
  <si>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</si>
  <si>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</si>
  <si>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</si>
  <si>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</si>
  <si>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</si>
  <si>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</si>
  <si>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</si>
  <si>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</si>
  <si>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</si>
  <si>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</si>
  <si>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</si>
  <si>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</si>
  <si>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</si>
  <si>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</si>
  <si>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</si>
  <si>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</si>
  <si>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</si>
  <si>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</si>
  <si>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</si>
  <si>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</si>
  <si>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</si>
  <si>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</si>
  <si>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</si>
  <si>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</si>
  <si>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</si>
  <si>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</si>
  <si>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</si>
  <si>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</si>
  <si>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</si>
  <si>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</si>
  <si>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</si>
  <si>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</si>
  <si>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</si>
  <si>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</si>
  <si>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</si>
  <si>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</si>
  <si>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</si>
  <si>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</si>
  <si>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</si>
  <si>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</si>
  <si>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</si>
  <si>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</si>
  <si>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</si>
  <si>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</si>
  <si>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</si>
  <si>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</si>
  <si>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</si>
  <si>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</si>
  <si>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</si>
  <si>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</si>
  <si>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</si>
  <si>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</si>
  <si>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</si>
  <si>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</si>
  <si>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</si>
  <si>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</si>
  <si>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</si>
  <si>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</si>
  <si>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</si>
  <si>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</si>
  <si>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</si>
  <si>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</si>
  <si>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</si>
  <si>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</si>
  <si>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</si>
  <si>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</si>
  <si>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</si>
  <si>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</si>
  <si>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</si>
  <si>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</si>
  <si>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</si>
  <si>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</si>
  <si>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</si>
  <si>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</si>
  <si>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</si>
  <si>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</si>
  <si>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</si>
  <si>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</si>
  <si>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</si>
  <si>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</si>
  <si>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</si>
  <si>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</si>
  <si>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</si>
  <si>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</si>
  <si>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</si>
  <si>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</si>
  <si>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</si>
  <si>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</si>
  <si>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</si>
  <si>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</si>
  <si>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</si>
  <si>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</si>
  <si>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</si>
  <si>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</si>
  <si>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</si>
  <si>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</si>
  <si>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</si>
  <si>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</si>
  <si>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</si>
  <si>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</si>
  <si>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</si>
  <si>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</si>
  <si>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</si>
  <si>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</si>
  <si>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</si>
  <si>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</si>
  <si>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</si>
  <si>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</si>
  <si>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</si>
  <si>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</si>
  <si>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</si>
  <si>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</si>
  <si>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</si>
  <si>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</si>
  <si>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</si>
  <si>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</si>
  <si>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</si>
  <si>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</si>
  <si>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</si>
  <si>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</si>
  <si>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</si>
  <si>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</si>
  <si>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</si>
  <si>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</si>
  <si>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</si>
  <si>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</si>
  <si>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</si>
  <si>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</si>
  <si>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</si>
  <si>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</si>
  <si>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</si>
  <si>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</si>
  <si>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</si>
  <si>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</si>
  <si>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</si>
  <si>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</si>
  <si>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</si>
  <si>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</si>
  <si>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</si>
  <si>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</si>
  <si>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</si>
  <si>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</si>
  <si>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</si>
  <si>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</si>
  <si>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</si>
  <si>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</si>
  <si>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</si>
  <si>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</si>
  <si>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</si>
  <si>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</si>
  <si>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</si>
  <si>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</si>
  <si>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</si>
  <si>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</si>
  <si>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</si>
  <si>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</si>
  <si>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</si>
  <si>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</si>
  <si>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</si>
  <si>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</si>
  <si>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</si>
  <si>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</si>
  <si>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</si>
  <si>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</si>
  <si>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</si>
  <si>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</si>
  <si>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</si>
  <si>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</si>
  <si>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</si>
  <si>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</si>
  <si>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</si>
  <si>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</si>
  <si>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</si>
  <si>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</si>
  <si>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</si>
  <si>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</si>
  <si>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</si>
  <si>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</si>
  <si>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</si>
  <si>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</si>
  <si>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</si>
  <si>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</si>
  <si>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</si>
  <si>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</si>
  <si>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</si>
  <si>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</si>
  <si>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</si>
  <si>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</si>
  <si>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</si>
  <si>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</si>
  <si>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</si>
  <si>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</si>
  <si>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</si>
  <si>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</si>
  <si>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</si>
  <si>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</si>
  <si>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</si>
  <si>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</si>
  <si>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</si>
  <si>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</si>
  <si>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</si>
  <si>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</si>
  <si>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</si>
  <si>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</si>
  <si>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</si>
  <si>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</si>
  <si>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</si>
  <si>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</si>
  <si>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</si>
  <si>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</si>
  <si>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</si>
  <si>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</si>
  <si>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</si>
  <si>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</si>
  <si>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</si>
  <si>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</si>
  <si>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</si>
  <si>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</si>
  <si>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</si>
  <si>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</si>
  <si>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</si>
  <si>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</si>
  <si>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</si>
  <si>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</si>
  <si>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</si>
  <si>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</si>
  <si>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</si>
  <si>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</si>
  <si>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</si>
  <si>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</si>
  <si>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</si>
  <si>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</si>
  <si>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</si>
  <si>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</si>
  <si>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</si>
  <si>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</si>
  <si>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</si>
  <si>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</si>
  <si>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</si>
  <si>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</si>
  <si>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</si>
  <si>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</si>
  <si>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</si>
  <si>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</si>
  <si>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</si>
  <si>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</si>
  <si>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</si>
  <si>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</si>
  <si>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</si>
  <si>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</si>
  <si>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</si>
  <si>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</si>
  <si>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</si>
  <si>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</si>
  <si>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</si>
  <si>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</si>
  <si>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</si>
  <si>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</si>
  <si>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</si>
  <si>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</si>
  <si>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</si>
  <si>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</si>
  <si>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</si>
  <si>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</si>
  <si>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</si>
  <si>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</si>
  <si>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</si>
  <si>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</si>
  <si>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</si>
  <si>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</si>
  <si>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</si>
  <si>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</si>
  <si>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</si>
  <si>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</si>
  <si>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</si>
  <si>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</si>
  <si>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</si>
  <si>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</si>
  <si>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</si>
  <si>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</si>
  <si>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</si>
  <si>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</si>
  <si>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</si>
  <si>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</si>
  <si>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</si>
  <si>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</si>
  <si>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</si>
  <si>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</si>
  <si>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</si>
  <si>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</si>
  <si>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</si>
  <si>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</si>
  <si>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</si>
  <si>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</si>
  <si>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</si>
  <si>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</si>
  <si>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</si>
  <si>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</si>
  <si>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</si>
  <si>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</si>
  <si>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</si>
  <si>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</si>
  <si>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</si>
  <si>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</si>
  <si>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</si>
  <si>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</si>
  <si>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</si>
  <si>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</si>
  <si>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</si>
  <si>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</si>
  <si>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</si>
  <si>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</si>
  <si>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</si>
  <si>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</si>
  <si>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</si>
  <si>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</si>
  <si>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</si>
  <si>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</si>
  <si>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</si>
  <si>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</si>
  <si>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</si>
  <si>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</si>
  <si>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</si>
  <si>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</si>
  <si>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</si>
  <si>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</si>
  <si>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</si>
  <si>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</si>
  <si>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</si>
  <si>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</si>
  <si>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</si>
  <si>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</si>
  <si>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</si>
  <si>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</si>
  <si>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</si>
  <si>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</si>
  <si>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</si>
  <si>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</si>
  <si>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</si>
  <si>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</si>
  <si>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</si>
  <si>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</si>
  <si>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</si>
  <si>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</si>
  <si>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</si>
  <si>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</si>
  <si>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</si>
  <si>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</si>
  <si>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</si>
  <si>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</si>
  <si>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</si>
  <si>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</si>
  <si>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</si>
  <si>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</si>
  <si>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</si>
  <si>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</si>
  <si>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</si>
  <si>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</si>
  <si>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</si>
  <si>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</si>
  <si>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</si>
  <si>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</si>
  <si>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</si>
  <si>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</si>
  <si>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</si>
  <si>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</si>
  <si>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</si>
  <si>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</si>
  <si>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</si>
  <si>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</si>
  <si>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</si>
  <si>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</si>
  <si>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</si>
  <si>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</si>
  <si>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</si>
  <si>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</si>
  <si>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</si>
  <si>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</si>
  <si>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</si>
  <si>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</si>
  <si>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</si>
  <si>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</si>
  <si>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</si>
  <si>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</si>
  <si>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</si>
  <si>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</si>
  <si>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</si>
  <si>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</si>
  <si>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</si>
  <si>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</si>
  <si>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</si>
  <si>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</si>
  <si>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</si>
  <si>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</si>
  <si>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</si>
  <si>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</si>
  <si>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</si>
  <si>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</si>
  <si>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</si>
  <si>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</si>
  <si>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</si>
  <si>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</si>
  <si>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</si>
  <si>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</si>
  <si>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</si>
  <si>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</si>
  <si>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</si>
  <si>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</si>
  <si>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</si>
  <si>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</si>
  <si>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</si>
  <si>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</si>
  <si>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</si>
  <si>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</si>
  <si>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</si>
  <si>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</si>
  <si>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</si>
  <si>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</si>
  <si>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</si>
  <si>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</si>
  <si>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</si>
  <si>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</si>
  <si>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</si>
  <si>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</si>
  <si>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</si>
  <si>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</si>
  <si>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</si>
  <si>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</si>
  <si>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</si>
  <si>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</si>
  <si>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</si>
  <si>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</si>
  <si>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</si>
  <si>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</si>
  <si>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</si>
  <si>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</si>
  <si>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</si>
  <si>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</si>
  <si>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</si>
  <si>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</si>
  <si>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</si>
  <si>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</si>
  <si>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</si>
  <si>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</si>
  <si>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</si>
  <si>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</si>
  <si>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</si>
  <si>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</si>
  <si>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</si>
  <si>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</si>
  <si>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</si>
  <si>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</si>
  <si>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</si>
  <si>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</si>
  <si>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</si>
  <si>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</si>
  <si>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</si>
  <si>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</si>
  <si>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</si>
  <si>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</si>
  <si>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</si>
  <si>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</si>
  <si>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</si>
  <si>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</si>
  <si>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</si>
  <si>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</si>
  <si>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</si>
  <si>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</si>
  <si>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</si>
  <si>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</si>
  <si>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</si>
  <si>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</si>
  <si>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</si>
  <si>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</si>
  <si>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</si>
  <si>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</si>
  <si>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</si>
  <si>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</si>
  <si>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</si>
  <si>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</si>
  <si>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</si>
  <si>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</si>
  <si>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</si>
  <si>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</si>
  <si>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</si>
  <si>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</si>
  <si>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</si>
  <si>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</si>
  <si>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</si>
  <si>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</si>
  <si>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</si>
  <si>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</si>
  <si>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</si>
  <si>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</si>
  <si>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</si>
  <si>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</si>
  <si>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</si>
  <si>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</si>
  <si>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</si>
  <si>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</si>
  <si>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</si>
  <si>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</si>
  <si>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</si>
  <si>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</si>
  <si>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</si>
  <si>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</si>
  <si>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</si>
  <si>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</si>
  <si>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</si>
  <si>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</si>
  <si>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</si>
  <si>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</si>
  <si>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</si>
  <si>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</si>
  <si>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</si>
  <si>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</si>
  <si>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</si>
  <si>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</si>
  <si>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</si>
  <si>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</si>
  <si>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</si>
  <si>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</si>
  <si>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</si>
  <si>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</si>
  <si>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</si>
  <si>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</si>
  <si>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</si>
  <si>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</si>
  <si>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</si>
  <si>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</si>
  <si>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</si>
  <si>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</si>
  <si>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</si>
  <si>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</si>
  <si>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</si>
  <si>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</si>
  <si>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</si>
  <si>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</si>
  <si>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</si>
  <si>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</si>
  <si>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</si>
  <si>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</si>
  <si>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</si>
  <si>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</si>
  <si>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</si>
  <si>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</si>
  <si>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</si>
  <si>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</si>
  <si>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</si>
  <si>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</si>
  <si>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</si>
  <si>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</si>
  <si>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</si>
  <si>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</si>
  <si>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</si>
  <si>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</si>
  <si>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</si>
  <si>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</si>
  <si>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</si>
  <si>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</si>
  <si>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</si>
  <si>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</si>
  <si>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</si>
  <si>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</si>
  <si>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</si>
  <si>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</si>
  <si>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</si>
  <si>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</si>
  <si>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</si>
  <si>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</si>
  <si>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</si>
  <si>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</si>
  <si>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</si>
  <si>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</si>
  <si>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</si>
  <si>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</si>
  <si>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</si>
  <si>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</si>
  <si>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</si>
  <si>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</si>
  <si>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</si>
  <si>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</si>
  <si>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</si>
  <si>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</si>
  <si>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</si>
  <si>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</si>
  <si>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</si>
  <si>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</si>
  <si>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</si>
  <si>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</si>
  <si>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</si>
  <si>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</si>
  <si>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</si>
  <si>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</si>
  <si>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</si>
  <si>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</si>
  <si>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</si>
  <si>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</si>
  <si>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</si>
  <si>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</si>
  <si>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</si>
  <si>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</si>
  <si>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</si>
  <si>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</si>
  <si>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</si>
  <si>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</si>
  <si>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</si>
  <si>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</si>
  <si>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</si>
  <si>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</si>
  <si>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</si>
  <si>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</si>
  <si>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</si>
  <si>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</si>
  <si>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</si>
  <si>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</si>
  <si>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</si>
  <si>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</si>
  <si>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</si>
  <si>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</si>
  <si>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</si>
  <si>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</si>
  <si>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</si>
  <si>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</si>
  <si>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</si>
  <si>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</si>
  <si>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</si>
  <si>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</si>
  <si>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</si>
  <si>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</si>
  <si>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</si>
  <si>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</si>
  <si>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</si>
  <si>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</si>
  <si>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</si>
  <si>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</si>
  <si>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</si>
  <si>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</si>
  <si>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</si>
  <si>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</si>
  <si>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</si>
  <si>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</si>
  <si>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</si>
  <si>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</si>
  <si>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</si>
  <si>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</si>
  <si>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</si>
  <si>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</si>
  <si>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</si>
  <si>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</si>
  <si>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</si>
  <si>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</si>
  <si>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</si>
  <si>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</si>
  <si>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</si>
  <si>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</si>
  <si>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</si>
  <si>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</si>
  <si>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</si>
  <si>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</si>
  <si>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</si>
  <si>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</si>
  <si>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</si>
  <si>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</si>
  <si>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</si>
  <si>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</si>
  <si>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</si>
  <si>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</si>
  <si>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</si>
  <si>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</si>
  <si>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</si>
  <si>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</si>
  <si>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</si>
  <si>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</si>
  <si>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</si>
  <si>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</si>
  <si>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</si>
  <si>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</si>
  <si>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</si>
  <si>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</si>
  <si>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</si>
  <si>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</si>
  <si>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</si>
  <si>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</si>
  <si>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</si>
  <si>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</si>
  <si>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</si>
  <si>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</si>
  <si>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</si>
  <si>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</si>
  <si>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</si>
  <si>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</si>
  <si>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</si>
  <si>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</si>
  <si>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</si>
  <si>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</si>
  <si>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</si>
  <si>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</si>
  <si>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</si>
  <si>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</si>
  <si>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</si>
  <si>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</si>
  <si>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</si>
  <si>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</si>
  <si>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</si>
  <si>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</si>
  <si>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</si>
  <si>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</si>
  <si>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</si>
  <si>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</si>
  <si>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</si>
  <si>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</si>
  <si>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</si>
  <si>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</si>
  <si>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</si>
  <si>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</si>
  <si>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</si>
  <si>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</si>
  <si>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</si>
  <si>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</si>
  <si>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</si>
  <si>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</si>
  <si>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</si>
  <si>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</si>
  <si>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</si>
  <si>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</si>
  <si>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</si>
  <si>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</si>
  <si>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</si>
  <si>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</si>
  <si>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</si>
  <si>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</si>
  <si>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</si>
  <si>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</si>
  <si>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</si>
  <si>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</si>
  <si>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</si>
  <si>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</si>
  <si>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</si>
  <si>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</si>
  <si>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</si>
  <si>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</si>
  <si>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</si>
  <si>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</si>
  <si>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</si>
  <si>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</si>
  <si>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</si>
  <si>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</si>
  <si>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</si>
  <si>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</si>
  <si>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</si>
  <si>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</si>
  <si>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</si>
  <si>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</si>
  <si>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</si>
  <si>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</si>
  <si>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</si>
  <si>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</si>
  <si>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</si>
  <si>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</si>
  <si>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</si>
  <si>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</si>
  <si>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</si>
  <si>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</si>
  <si>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</si>
  <si>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</si>
  <si>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</si>
  <si>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</si>
  <si>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</si>
  <si>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</si>
  <si>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</si>
  <si>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</si>
  <si>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</si>
  <si>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</si>
  <si>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</si>
  <si>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</si>
  <si>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</si>
  <si>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</si>
  <si>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</si>
  <si>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</si>
  <si>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</si>
  <si>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</si>
  <si>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</si>
  <si>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</si>
  <si>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</si>
  <si>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</si>
  <si>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</si>
  <si>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</si>
  <si>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</si>
  <si>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</si>
  <si>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</si>
  <si>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</si>
  <si>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</si>
  <si>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</si>
  <si>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</si>
  <si>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</si>
  <si>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</si>
  <si>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</si>
  <si>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</si>
  <si>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</si>
  <si>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</si>
  <si>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</si>
  <si>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</si>
  <si>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</si>
  <si>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</si>
  <si>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</si>
  <si>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</si>
  <si>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</si>
  <si>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</si>
  <si>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</si>
  <si>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</si>
  <si>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</si>
  <si>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</si>
  <si>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</si>
  <si>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</si>
  <si>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</si>
  <si>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</si>
  <si>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</si>
  <si>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</si>
  <si>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</si>
  <si>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</si>
  <si>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</si>
  <si>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</si>
  <si>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</si>
  <si>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</si>
  <si>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</si>
  <si>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</si>
  <si>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</si>
  <si>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</si>
  <si>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</si>
  <si>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</si>
  <si>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</si>
  <si>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</si>
  <si>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</si>
  <si>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</si>
  <si>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</si>
  <si>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</si>
  <si>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</si>
  <si>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</si>
  <si>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</si>
  <si>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</si>
  <si>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</si>
  <si>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</si>
  <si>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</si>
  <si>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</si>
  <si>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</si>
  <si>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</si>
  <si>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</si>
  <si>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</si>
  <si>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</si>
  <si>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</si>
  <si>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</si>
  <si>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</si>
  <si>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</si>
  <si>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</si>
  <si>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</si>
  <si>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</si>
  <si>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</si>
  <si>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</si>
  <si>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</si>
  <si>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</si>
  <si>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</si>
  <si>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</si>
  <si>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</si>
  <si>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</si>
  <si>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</si>
  <si>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</si>
  <si>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</si>
  <si>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</si>
  <si>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</si>
  <si>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</si>
  <si>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</si>
  <si>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</si>
  <si>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</si>
  <si>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</si>
  <si>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</si>
  <si>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</si>
  <si>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</si>
  <si>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</si>
  <si>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</si>
  <si>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</si>
  <si>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</si>
  <si>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</si>
  <si>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</si>
  <si>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</si>
  <si>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</si>
  <si>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</si>
  <si>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</si>
  <si>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</si>
  <si>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</si>
  <si>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</si>
  <si>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</si>
  <si>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</si>
  <si>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</si>
  <si>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</si>
  <si>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</si>
  <si>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</si>
  <si>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</si>
  <si>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</si>
  <si>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</si>
  <si>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</si>
  <si>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</si>
  <si>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</si>
  <si>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</si>
  <si>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</si>
  <si>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</si>
  <si>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</si>
  <si>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</si>
  <si>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</si>
  <si>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</si>
  <si>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</si>
  <si>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</si>
  <si>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</si>
  <si>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</si>
  <si>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</si>
  <si>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</si>
  <si>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</si>
  <si>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</si>
  <si>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</si>
  <si>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</si>
  <si>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</si>
  <si>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</si>
  <si>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</si>
  <si>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</si>
  <si>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</si>
  <si>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</si>
  <si>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</si>
  <si>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</si>
  <si>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</si>
  <si>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</si>
  <si>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</si>
  <si>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</si>
  <si>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</si>
  <si>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</si>
  <si>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</si>
  <si>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</si>
  <si>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</si>
  <si>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</si>
  <si>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</si>
  <si>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</si>
  <si>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</si>
  <si>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</si>
  <si>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</si>
  <si>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</si>
  <si>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</si>
  <si>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</si>
  <si>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</si>
  <si>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</si>
  <si>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</si>
  <si>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</si>
  <si>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</si>
  <si>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</si>
  <si>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</si>
  <si>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</si>
  <si>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</si>
  <si>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</si>
  <si>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</si>
  <si>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</si>
  <si>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</si>
  <si>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</si>
  <si>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</si>
  <si>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</si>
  <si>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</si>
  <si>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</si>
  <si>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</si>
  <si>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</si>
  <si>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</si>
  <si>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</si>
  <si>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</si>
  <si>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</si>
  <si>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</si>
  <si>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</si>
  <si>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</si>
  <si>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</si>
  <si>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</si>
  <si>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</si>
  <si>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</si>
  <si>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</si>
  <si>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</si>
  <si>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</si>
  <si>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</si>
  <si>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</si>
  <si>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</si>
  <si>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</si>
  <si>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</si>
  <si>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</si>
  <si>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</si>
  <si>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</si>
  <si>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</si>
  <si>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</si>
  <si>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</si>
  <si>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</si>
  <si>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</si>
  <si>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</si>
  <si>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</si>
  <si>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</si>
  <si>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</si>
  <si>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</si>
  <si>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</si>
  <si>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</si>
  <si>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</si>
  <si>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</si>
  <si>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</si>
  <si>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</si>
  <si>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</si>
  <si>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</si>
  <si>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</si>
  <si>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</si>
  <si>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</si>
  <si>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</si>
  <si>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</si>
  <si>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</si>
  <si>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</si>
  <si>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</si>
  <si>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</si>
  <si>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</si>
  <si>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</si>
  <si>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</si>
  <si>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</si>
  <si>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</si>
  <si>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</si>
  <si>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</si>
  <si>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</si>
  <si>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</si>
  <si>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</si>
  <si>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</si>
  <si>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</si>
  <si>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</si>
  <si>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</si>
  <si>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</si>
  <si>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</si>
  <si>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</si>
  <si>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</si>
  <si>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</si>
  <si>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</si>
  <si>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</si>
  <si>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</si>
  <si>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</si>
  <si>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</si>
  <si>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</si>
  <si>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</si>
  <si>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</si>
  <si>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</si>
  <si>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</si>
  <si>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</si>
  <si>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</si>
  <si>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</si>
  <si>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</si>
  <si>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</si>
  <si>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</si>
  <si>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</si>
  <si>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</si>
  <si>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</si>
  <si>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</si>
  <si>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</si>
  <si>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</si>
  <si>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</si>
  <si>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</si>
  <si>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</si>
  <si>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</si>
  <si>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</si>
  <si>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</si>
  <si>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</si>
  <si>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</si>
  <si>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</si>
  <si>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</si>
  <si>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</si>
  <si>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</si>
  <si>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</si>
  <si>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</si>
  <si>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</si>
  <si>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</si>
  <si>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</si>
  <si>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</si>
  <si>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</si>
  <si>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</si>
  <si>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</si>
  <si>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</si>
  <si>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</si>
  <si>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</si>
  <si>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</si>
  <si>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</si>
  <si>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</si>
  <si>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</si>
  <si>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</si>
  <si>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</si>
  <si>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</si>
  <si>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</si>
  <si>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</si>
  <si>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</si>
  <si>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</si>
  <si>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</si>
  <si>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</si>
  <si>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</si>
  <si>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</si>
  <si>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</si>
  <si>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</si>
  <si>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</si>
  <si>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</si>
  <si>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</si>
  <si>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</si>
  <si>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</si>
  <si>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</si>
  <si>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</si>
  <si>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</si>
  <si>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</si>
  <si>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</si>
  <si>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</si>
  <si>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</si>
  <si>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</si>
  <si>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</si>
  <si>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</si>
  <si>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</si>
  <si>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</si>
  <si>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</si>
  <si>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</si>
  <si>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</si>
  <si>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</si>
  <si>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</si>
  <si>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</si>
  <si>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</si>
  <si>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</si>
  <si>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</si>
  <si>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</si>
  <si>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</si>
  <si>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</si>
  <si>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</si>
  <si>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PCM-20251204-00000973</t>
  </si>
  <si>
    <t xml:space="preserve">110 min </t>
  </si>
  <si>
    <t xml:space="preserve">NO PCM </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</si>
  <si>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</si>
  <si>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</si>
  <si>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</si>
  <si>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</si>
  <si>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</si>
  <si>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</si>
  <si>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</si>
  <si>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</si>
  <si>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</si>
  <si>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</si>
  <si>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</si>
  <si>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</si>
  <si>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</si>
  <si>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</si>
  <si>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</si>
  <si>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</si>
  <si>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</si>
  <si>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</si>
  <si>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</si>
  <si>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</si>
  <si>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</si>
  <si>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</si>
  <si>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</si>
  <si>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</si>
  <si>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</si>
  <si>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</si>
  <si>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</si>
  <si>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</si>
  <si>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</si>
  <si>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</si>
  <si>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</si>
  <si>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</si>
  <si>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</si>
  <si>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</si>
  <si>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</si>
  <si>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</si>
  <si>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</si>
  <si>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</si>
  <si>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</si>
  <si>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</si>
  <si>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</si>
  <si>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</si>
  <si>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</si>
  <si>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</si>
  <si>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</si>
  <si>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</si>
  <si>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</si>
  <si>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</si>
  <si>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</si>
  <si>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</si>
  <si>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</si>
  <si>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</si>
  <si>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</si>
  <si>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</si>
  <si>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</si>
  <si>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</si>
  <si>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</si>
  <si>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</si>
  <si>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</si>
  <si>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</si>
  <si>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</si>
  <si>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</si>
  <si>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</si>
  <si>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</si>
  <si>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</si>
  <si>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</si>
  <si>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</si>
  <si>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</si>
  <si>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</si>
  <si>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</si>
  <si>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</si>
  <si>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</si>
  <si>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</si>
  <si>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</si>
  <si>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</si>
  <si>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</si>
  <si>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</si>
  <si>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</si>
  <si>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</si>
  <si>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</si>
  <si>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</si>
  <si>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</si>
  <si>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</si>
  <si>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</si>
  <si>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</si>
  <si>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PCM-20251204-00000699</t>
  </si>
  <si>
    <t>RIY0818</t>
  </si>
  <si>
    <t xml:space="preserve">Major </t>
  </si>
  <si>
    <t>team on the way ETA 40 mins</t>
  </si>
  <si>
    <t>PCM-20251204-00000928</t>
  </si>
  <si>
    <t>team on the way ETA 60 mins</t>
  </si>
  <si>
    <t xml:space="preserve"> PCM-20250215-00000830 </t>
  </si>
  <si>
    <t>LTE site still down and  site located in aramco area access issue need special permission</t>
  </si>
  <si>
    <t>PCM-20251204-00000728</t>
  </si>
  <si>
    <t xml:space="preserve">Sceco team working at area and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</si>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</sst>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0" totalsRowShown="0" headerRowDxfId="172" dataDxfId="171" headerRowBorderDxfId="169" tableBorderDxfId="170" totalsRowBorderDxfId="168">
  <autoFilter ref="A1:L2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5" dataDxfId="154" headerRowBorderDxfId="152" tableBorderDxfId="153" totalsRowBorderDxfId="151">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9" totalsRowShown="0" headerRowDxfId="46" dataDxfId="45" headerRowBorderDxfId="43" tableBorderDxfId="44" totalsRowBorderDxfId="42">
  <autoFilter ref="A1:L1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29" dataDxfId="28" headerRowBorderDxfId="26" tableBorderDxfId="27">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0"/>
  <sheetViews>
    <sheetView tabSelected="1" workbookViewId="0">
      <selection activeCell="K7" sqref="K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332.61095208333427</v>
      </c>
      <c r="H2" s="73">
        <v>45662.943402777775</v>
      </c>
      <c r="I2" s="56" t="str">
        <f>IFERROR(VLOOKUP(D2,DB!A:F,6,0),"")</f>
        <v>Generator-SG</v>
      </c>
      <c r="J2" s="56" t="str">
        <f>IFERROR(VLOOKUP(D2,DB!A:G,7,0),"")</f>
        <v>Dead</v>
      </c>
      <c r="K2" s="64" t="s">
        <v>39107</v>
      </c>
      <c r="L2" s="62" t="str">
        <f>IFERROR(VLOOKUP(D2,DB!A:I,9,0),"")</f>
        <v>Latis</v>
      </c>
    </row>
    <row r="3" spans="1:15" ht="15" customHeight="1">
      <c r="A3" s="129" t="s">
        <v>39108</v>
      </c>
      <c r="B3" s="128" t="str">
        <f>IFERROR(VLOOKUP(D3,DB!A:K,11,0),"")</f>
        <v>R1</v>
      </c>
      <c r="C3" s="128">
        <v>1</v>
      </c>
      <c r="D3" s="56" t="s">
        <v>9367</v>
      </c>
      <c r="E3" s="127" t="s">
        <v>39106</v>
      </c>
      <c r="F3" s="126">
        <v>45995.524872685186</v>
      </c>
      <c r="G3" s="125">
        <f ca="1">IFERROR(NOW()-F3,"-")</f>
        <v>3.4505324074416421E-2</v>
      </c>
      <c r="H3" s="126">
        <v>45995.519791666666</v>
      </c>
      <c r="I3" s="128" t="str">
        <f>IFERROR(VLOOKUP(D3,DB!A:F,6,0),"")</f>
        <v>SCECO</v>
      </c>
      <c r="J3" s="128" t="str">
        <f>IFERROR(VLOOKUP(D3,DB!A:G,7,0),"")</f>
        <v>Vandalized</v>
      </c>
      <c r="K3" s="124" t="s">
        <v>39109</v>
      </c>
      <c r="L3" s="123" t="str">
        <f>IFERROR(VLOOKUP(D3,DB!A:I,9,0),"")</f>
        <v>Latis</v>
      </c>
    </row>
    <row r="4" spans="1:15" ht="15" customHeight="1">
      <c r="A4" s="129" t="s">
        <v>39110</v>
      </c>
      <c r="B4" s="128" t="str">
        <f>IFERROR(VLOOKUP(D4,DB!A:K,11,0),"")</f>
        <v>R1</v>
      </c>
      <c r="C4" s="128">
        <v>1</v>
      </c>
      <c r="D4" s="56" t="s">
        <v>19751</v>
      </c>
      <c r="E4" s="127"/>
      <c r="F4" s="126"/>
      <c r="G4" s="125">
        <f ca="1">IFERROR(NOW()-F4,"-")</f>
        <v>45995.55937800926</v>
      </c>
      <c r="H4" s="157">
        <v>45995.503634259258</v>
      </c>
      <c r="I4" s="128" t="str">
        <f>IFERROR(VLOOKUP(D4,DB!A:F,6,0),"")</f>
        <v>SCECO</v>
      </c>
      <c r="J4" s="128" t="str">
        <f>IFERROR(VLOOKUP(D4,DB!A:G,7,0),"")</f>
        <v>No BB Design+No BB Shifted</v>
      </c>
      <c r="K4" s="124" t="s">
        <v>39111</v>
      </c>
      <c r="L4" s="123" t="str">
        <f>IFERROR(VLOOKUP(D4,DB!A:I,9,0),"")</f>
        <v>Latis</v>
      </c>
    </row>
    <row r="5" spans="1:15" ht="15" customHeight="1">
      <c r="A5" s="129"/>
      <c r="B5" s="128" t="str">
        <f>IFERROR(VLOOKUP(D5,DB!A:K,11,0),"")</f>
        <v/>
      </c>
      <c r="C5" s="128"/>
      <c r="D5" s="56"/>
      <c r="E5" s="127"/>
      <c r="F5" s="126"/>
      <c r="G5" s="125">
        <f ca="1">IFERROR(NOW()-F5,"-")</f>
        <v>45995.55937800926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45995.55937800926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45995.55937800926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45995.55937800926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45995.55937800926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45995.55937800926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45995.55937800926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45995.55937800926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45995.55937800926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45995.55937800926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45995.55937800926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45995.55937800926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45995.55937800926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45995.55937800926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45995.55937800926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45995.55937800926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45995.55937800926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45995.55937800926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45995.55937800926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45995.55937800926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45995.55937800926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45995.55937800926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45995.55937800926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45995.55937800926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45995.55937800926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45995.55937800926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45995.55937800926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45995.55937800926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45995.55937800926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45995.55937800926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45995.55937800926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45995.55937800926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45995.55937800926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45995.55937800926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45995.55937800926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45995.55937800926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45995.55937800926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45995.55937800926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45995.55937800926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45995.55937800926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45995.55937800926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45995.55937800926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45995.55937800926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45995.55937800926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45995.55937800926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45995.55937800926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45995.55937800926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45995.55937800926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45995.55937800926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45995.55937800926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45995.55937800926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45995.55937800926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45995.55937800926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45995.55937800926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45995.55937800926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45995.55937800926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45995.55937800926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45995.55937800926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45995.55937800926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45995.55937800926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45995.55937800926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45995.55937800926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45995.55937800926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45995.55937800926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45995.55937800926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45995.55937800926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45995.55937800926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45995.55937800926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45995.55937800926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45995.55937800926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45995.55937800926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45995.55937800926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45995.55937800926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45995.55937800926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45995.55937800926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45995.55937800926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45995.55937800926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45995.55937800926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45995.55937800926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45995.55937800926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45995.55937800926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45995.55937800926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45995.55937800926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45995.55937800926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45995.55937800926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45995.55937800926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45995.55937800926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45995.55937800926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45995.55937800926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45995.55937800926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45995.55937800926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45995.55937800926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45995.55937800926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45995.55937800926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45995.55937800926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45995.55937800926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45995.55937800926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45995.55937800926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45995.55937800926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45995.55937800926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45995.55937800926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45995.55937800926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45995.55937800926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45995.55937800926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45995.55937800926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45995.55937800926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45995.55937800926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45995.55937800926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45995.55937800926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45995.55937800926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45995.55937800926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45995.55937800926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45995.55937800926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45995.55937800926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45995.55937800926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45995.55937800926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45995.55937800926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45995.55937800926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45995.55937800926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45995.55937800926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45995.55937800926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45995.55937800926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45995.55937800926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45995.55937800926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45995.55937800926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45995.55937800926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45995.55937800926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45995.55937800926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45995.55937800926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45995.55937800926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45995.55937800926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45995.55937800926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45995.55937800926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45995.55937800926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45995.55937800926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45995.55937800926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45995.55937800926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45995.55937800926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45995.55937800926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45995.55937800926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45995.55937800926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45995.55937800926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45995.55937800926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45995.55937800926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45995.55937800926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45995.55937800926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45995.55937800926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45995.55937800926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45995.55937800926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45995.55937800926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45995.55937800926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45995.55937800926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45995.55937800926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45995.55937800926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45995.55937800926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45995.55937800926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45995.55937800926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45995.55937800926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45995.55937800926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45995.55937800926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45995.55937800926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45995.55937800926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45995.55937800926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45995.55937800926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45995.55937800926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45995.55937800926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45995.55937800926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45995.55937800926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45995.55937800926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45995.55937800926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45995.55937800926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45995.55937800926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45995.55937800926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45995.55937800926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45995.55937800926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45995.55937800926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45995.55937800926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45995.55937800926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45995.55937800926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45995.55937800926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45995.55937800926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45995.55937800926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45995.55937800926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45995.55937800926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45995.55937800926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45995.55937800926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45995.55937800926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45995.55937800926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45995.55937800926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45995.55937800926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45995.55937800926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45995.55937800926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45995.55937800926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45995.55937800926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45995.55937800926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45995.55937800926</v>
      </c>
      <c r="H200" s="126"/>
      <c r="I200" s="128" t="str">
        <f>IFERROR(VLOOKUP(D200,DB!A:F,6,0),"")</f>
        <v/>
      </c>
      <c r="J200" s="128" t="str">
        <f>IFERROR(VLOOKUP(D200,DB!A:G,7,0),"")</f>
        <v/>
      </c>
      <c r="K200" s="124"/>
      <c r="L200" s="123" t="str">
        <f>IFERROR(VLOOKUP(D200,DB!A:I,9,0),"")</f>
        <v/>
      </c>
    </row>
  </sheetData>
  <customSheetViews>
    <customSheetView guid="{F6042A99-DD27-4453-835D-0834D95730CC}" filter="1" showAutoFilter="1">
      <pageMargins left="0" right="0" top="0" bottom="0" header="0" footer="0"/>
      <autoFilter ref="B1:M1" xr:uid="{3D02DB18-A33D-45DA-B69F-700D112D2B83}"/>
    </customSheetView>
  </customSheetViews>
  <dataValidations count="2">
    <dataValidation allowBlank="1" showInputMessage="1" showErrorMessage="1" sqref="E1" xr:uid="{5DBA255D-CDD9-49FB-AD3C-AF70AB4EE696}"/>
    <dataValidation type="list" allowBlank="1" showInputMessage="1" showErrorMessage="1" sqref="E2:E2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170.55954004629893</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11.171959027778939</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4" customFormat="1" ht="31.5" customHeight="1">
      <c r="A5" s="156" t="s">
        <v>39196</v>
      </c>
      <c r="B5" s="58" t="s">
        <v>27</v>
      </c>
      <c r="C5" s="58">
        <v>1</v>
      </c>
      <c r="D5" s="58" t="s">
        <v>39197</v>
      </c>
      <c r="E5" s="81" t="s">
        <v>39198</v>
      </c>
      <c r="F5" s="71">
        <v>45995.413356481484</v>
      </c>
      <c r="G5" s="72">
        <f ca="1">IFERROR(NOW()-F5,"-")</f>
        <v>0.14602152777661104</v>
      </c>
      <c r="H5" s="83">
        <v>45995.407407407409</v>
      </c>
      <c r="I5" s="58" t="str">
        <f>IFERROR(VLOOKUP(D5,DB!A:F,6,0),"")</f>
        <v/>
      </c>
      <c r="J5" s="58" t="str">
        <f>IFERROR(VLOOKUP(D5,DB!A:G,7,0),"")</f>
        <v/>
      </c>
      <c r="K5" s="82" t="s">
        <v>39199</v>
      </c>
      <c r="L5" s="58" t="s">
        <v>8215</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5"/>
    </row>
    <row r="6" spans="1:88" ht="31.5" customHeight="1">
      <c r="A6" s="98" t="s">
        <v>39200</v>
      </c>
      <c r="B6" s="18" t="str">
        <f>IFERROR(VLOOKUP(D6,DB!A:K,11,0),"")</f>
        <v>R2</v>
      </c>
      <c r="C6" s="18">
        <v>2</v>
      </c>
      <c r="D6" s="58" t="s">
        <v>25365</v>
      </c>
      <c r="E6" s="81" t="s">
        <v>39106</v>
      </c>
      <c r="F6" s="153">
        <v>45995.50675925926</v>
      </c>
      <c r="G6" s="101">
        <f ca="1">IFERROR(NOW()-F6,"-")</f>
        <v>5.2618749999965075E-2</v>
      </c>
      <c r="H6" s="83">
        <v>45995.500034722223</v>
      </c>
      <c r="I6" s="18" t="str">
        <f>IFERROR(VLOOKUP(D6,DB!A:F,6,0),"")</f>
        <v>SCECO</v>
      </c>
      <c r="J6" s="18" t="str">
        <f>IFERROR(VLOOKUP(D6,DB!A:G,7,0),"")</f>
        <v>Dead</v>
      </c>
      <c r="K6" s="82" t="s">
        <v>39201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45995.55937800926</v>
      </c>
      <c r="H7" s="8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45995.55937800926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45995.55937800926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45995.55937800926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45995.55937800926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45995.55937800926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45995.55937800926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45995.55937800926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45995.55937800926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45995.55937800926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45995.55937800926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45995.55937800926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45995.55937800926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45995.55937800926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45995.55937800926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45995.55937800926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45995.55937800926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sheetData>
  <dataValidations count="2">
    <dataValidation allowBlank="1" showInputMessage="1" showErrorMessage="1" sqref="E1" xr:uid="{4D935161-CDD3-4592-B877-3FB59C99E142}"/>
    <dataValidation type="list" allowBlank="1" showInputMessage="1" showErrorMessage="1" sqref="E3:E5 E7: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45995.55937800926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45995.55937800926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45995.55937800926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45995.55937800926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45995.55937800926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45995.55937800926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45995.55937800926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45995.55937800926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45995.55937800926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45995.55937800926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45995.55937800926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45995.55937800926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45995.55937800926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45995.55937800926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45995.55937800926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45995.55937800926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45995.55937800926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45995.55937800926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45995.55937800926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45995.55937800926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45995.55937800926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45995.55937800926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45995.55937800926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45995.55937800926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45995.55937800926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45995.55937800926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45995.55937800926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45995.55937800926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45995.55937800926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45995.55937800926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45995.55937800926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45995.55937800926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45995.55937800926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45995.55937800926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45995.55937800926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45995.55937800926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45995.55937800926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45995.55937800926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45995.55937800926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45995.55937800926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45995.55937800926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45995.55937800926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45995.55937800926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45995.55937800926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45995.55937800926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45995.55937800926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45995.55937800926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45995.55937800926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45995.55937800926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45995.55937800926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45995.55937800926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45995.55937800926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45995.55937800926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45995.55937800926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45995.55937800926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45995.55937800926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45995.55937800926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45995.55937800926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45995.55937800926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45995.55937800926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45995.55937800926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45995.55937800926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45995.55937800926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45995.55937800926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45995.55937800926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45995.55937800926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45995.55937800926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45995.55937800926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45995.55937800926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45995.55937800926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45995.55937800926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45995.55937800926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45995.55937800926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45995.55937800926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45995.55937800926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45995.55937800926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45995.55937800926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45995.55937800926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45995.55937800926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45995.55937800926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45995.55937800926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45995.55937800926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45995.55937800926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45995.55937800926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45995.55937800926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45995.55937800926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45995.55937800926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45995.55937800926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45995.55937800926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45995.55937800926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45995.55937800926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45995.55937800926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45995.55937800926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45995.55937800926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45995.55937800926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45995.55937800926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45995.55937800926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45995.55937800926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45995.55937800926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45995.55937800926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45995.55937800926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45995.55937800926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45995.55937800926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45995.55937800926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45995.55937800926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45995.55937800926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45995.55937800926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45995.55937800926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45995.55937800926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45995.55937800926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45995.55937800926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45995.55937800926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45995.55937800926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45995.55937800926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45995.55937800926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45995.55937800926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45995.55937800926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45995.55937800926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45995.55937800926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45995.55937800926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45995.55937800926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45995.55937800926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45995.55937800926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45995.55937800926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45995.55937800926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45995.55937800926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45995.55937800926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45995.55937800926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45995.55937800926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45995.55937800926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45995.55937800926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45995.55937800926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45995.55937800926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45995.55937800926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45995.55937800926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45995.55937800926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45995.55937800926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45995.55937800926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45995.55937800926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45995.55937800926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45995.55937800926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45995.55937800926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45995.55937800926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45995.55937800926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45995.55937800926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45995.55937800926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45995.55937800926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45995.55937800926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45995.55937800926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45995.55937800926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45995.55937800926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45995.55937800926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45995.55937800926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45995.55937800926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45995.55937800926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45995.55937800926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45995.55937800926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45995.55937800926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45995.55937800926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45995.55937800926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45995.55937800926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45995.55937800926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45995.55937800926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45995.55937800926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45995.55937800926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45995.55937800926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45995.55937800926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45995.55937800926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45995.55937800926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45995.55937800926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45995.55937800926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45995.55937800926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45995.55937800926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45995.55937800926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45995.55937800926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45995.55937800926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45995.55937800926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45995.55937800926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45995.55937800926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45995.55937800926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45995.55937800926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45995.55937800926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45995.55937800926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45995.55937800926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45995.55937800926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45995.55937800926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45995.55937800926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45995.55937800926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45995.55937800926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45995.55937800926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45995.55937800926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45995.55937800926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45995.55937800926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45995.55937800926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45995.55937800926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45995.55937800926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45995.55937800926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45995.55937800926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45995.55937800926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45995.55937800926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45995.55937800926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45995.55937800926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45995.55937800926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45995.55937800926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45995.55937800926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45995.55937800926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45995.55937800926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45995.55937800926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45995.55937800926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45995.55937800926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45995.55937800926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45995.55937800926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45995.55937800926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45995.55937800926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45995.55937800926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45995.55937800926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45995.55937800926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45995.55937800926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45995.55937800926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45995.55937800926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45995.55937800926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45995.55937800926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45995.55937800926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45995.55937800926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45995.55937800926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45995.55937800926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45995.55937800926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45995.55937800926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45995.55937800926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45995.55937800926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45995.55937800926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45995.55937800926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45995.55937800926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45995.55937800926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45995.55937800926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45995.55937800926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45995.55937800926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45995.55937800926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45995.55937800926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45995.55937800926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45995.55937800926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45995.55937800926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45995.55937800926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45995.55937800926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45995.55937800926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45995.55937800926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45995.55937800926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45995.559378124999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45995.559378124999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45995.559378124999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45995.559378124999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45995.559378124999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45995.559378124999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45995.559378124999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45995.559378124999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45995.559378124999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45995.559378124999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45995.559378124999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45995.559378124999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45995.559378124999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45995.559378124999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45995.559378124999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45995.559378124999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45995.559378124999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45995.559378124999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45995.559378124999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45995.559378124999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45995.559378124999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45995.559378124999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45995.559378124999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45995.559378124999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45995.559378124999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45995.559378124999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45995.559378124999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45995.559378124999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45995.559378124999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45995.559378124999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45995.559378124999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45995.559378124999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45995.559378124999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45995.559378124999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45995.559378124999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45995.559378124999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45995.559378124999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45995.559378124999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45995.559378124999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45995.559378124999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45995.559378124999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45995.559378124999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45995.559378124999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45995.559378124999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45995.559378124999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45995.559378124999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45995.559378124999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45995.559378124999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45995.559378124999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45995.559378124999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45995.559378124999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45995.559378124999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45995.559378124999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45995.559378124999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45995.559378124999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45995.559378124999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45995.559378124999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45995.559378124999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45995.559378124999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45995.559378124999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45995.559378124999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45995.559378124999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45995.559378124999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45995.559378124999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45995.559378124999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45995.559378124999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45995.559378124999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45995.559378124999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45995.559378124999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45995.559378124999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45995.559378124999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45995.559378124999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45995.559378124999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45995.559378124999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45995.559378124999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45995.559378124999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45995.559378124999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45995.559378124999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45995.559378124999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45995.559378124999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45995.559378124999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45995.559378124999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45995.559378124999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45995.559378124999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45995.559378124999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45995.559378124999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45995.559378124999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45995.559378124999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45995.559378124999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45995.559378124999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45995.559378124999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45995.559378124999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45995.559378124999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45995.559378124999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45995.559378124999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45995.559378124999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45995.559378124999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45995.559378124999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45995.559378124999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45995.559378124999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45995.559378124999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45995.559378124999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45995.559378124999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45995.559378124999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45995.559378124999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45995.559378124999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45995.559378124999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45995.559378124999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45995.559378124999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45995.559378124999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45995.559378124999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45995.559378124999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45995.559378124999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45995.559378124999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45995.559378124999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45995.559378124999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45995.559378124999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45995.559378124999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45995.559378124999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45995.559378124999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45995.559378124999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45995.559378124999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45995.559378124999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45995.559378124999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45995.559378124999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45995.559378124999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45995.559378124999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45995.559378124999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45995.559378124999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45995.559378124999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45995.559378124999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45995.559378124999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45995.559378124999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45995.559378124999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45995.559378124999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45995.559378124999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45995.559378124999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45995.559378124999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45995.559378124999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45995.559378124999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45995.559378124999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45995.559378124999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45995.559378124999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45995.559378124999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45995.559378124999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45995.559378124999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45995.559378124999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45995.559378124999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45995.559378124999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45995.559378124999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45995.559378124999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45995.559378124999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45995.559378124999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45995.559378124999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45995.559378124999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45995.559378124999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45995.559378124999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45995.559378124999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45995.559378124999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45995.559378124999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45995.559378124999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45995.559378124999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45995.559378124999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45995.559378124999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45995.559378124999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45995.559378124999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45995.559378124999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45995.559378124999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45995.559378124999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45995.559378124999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45995.559378124999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45995.559378124999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45995.559378124999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45995.559378124999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45995.559378124999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45995.559378124999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45995.559378124999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45995.559378124999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45995.559378124999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45995.559378124999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45995.559378124999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45995.559378124999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45995.559378124999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45995.559378124999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45995.559378124999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45995.559378124999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45995.559378124999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45995.559378124999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45995.559378124999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45995.559378124999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45995.559378124999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45995.559378124999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45995.559378124999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45995.559378124999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45995.559378124999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45995.559378124999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45995.559378124999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45995.559378124999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45995.559378124999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45995.559378124999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45995.559378124999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45995.559378124999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45995.559378124999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45995.559378124999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45995.559378124999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45995.559378124999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45995.559378124999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45995.559378124999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45995.559378124999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45995.559378124999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45995.559378124999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45995.559378124999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45995.559378124999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45995.559378124999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45995.559378124999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45995.559378124999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45995.559378124999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45995.559378124999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45995.559378124999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45995.559378124999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45995.559378124999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45995.559378124999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45995.559378124999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45995.559378124999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45995.559378124999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45995.559378124999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45995.559378124999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45995.559378124999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45995.559378124999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45995.559378124999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45995.559378124999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45995.559378124999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45995.559378124999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45995.559378124999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45995.559378124999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45995.559378124999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45995.559378124999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45995.559378124999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45995.559378124999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45995.559378124999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45995.559378124999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45995.559378124999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45995.559378124999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45995.559378124999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45995.559378124999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45995.559378124999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45995.559378124999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45995.559378124999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45995.559378124999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45995.559378124999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45995.559378124999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45995.559378124999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45995.559378124999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45995.559378124999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45995.559378124999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45995.559378124999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45995.559378124999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45995.559378124999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45995.559378124999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45995.559378124999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45995.559378124999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45995.559378124999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45995.559378124999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45995.559378124999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45995.559378124999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45995.559378124999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45995.559378124999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45995.559378124999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45995.559378124999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45995.559378124999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45995.559378124999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45995.559378124999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45995.559378124999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45995.559378124999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45995.559378124999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45995.559378124999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45995.559378124999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45995.559378124999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45995.559378124999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45995.559378124999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45995.559378124999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45995.559378124999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45995.559378124999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45995.559378124999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45995.559378124999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45995.559378124999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45995.559378124999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45995.559378124999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45995.559378124999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45995.559378124999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45995.559378124999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45995.559378124999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45995.559378124999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45995.559378124999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45995.559378124999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45995.559378124999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45995.559378124999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45995.559378124999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45995.559378124999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45995.559378124999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45995.559378124999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45995.559378124999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45995.559378124999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45995.559378124999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45995.559378124999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45995.559378124999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45995.559378124999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45995.559378124999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45995.559378124999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45995.559378124999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45995.559378124999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45995.559378124999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45995.559378124999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45995.559378124999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45995.559378124999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45995.559378124999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45995.559378124999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45995.559378124999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45995.559378124999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45995.559378124999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45995.559378124999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45995.559378124999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45995.559378124999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45995.559378124999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45995.559378124999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45995.559378124999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45995.559378124999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45995.559378124999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45995.559378124999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45995.559378124999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45995.559378124999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45995.559378124999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45995.559378124999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45995.559378124999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45995.559378124999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45995.559378124999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45995.559378124999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45995.559378124999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45995.559378124999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45995.559378124999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45995.559378124999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45995.559378124999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45995.559378124999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45995.559378124999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45995.559378124999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45995.559378124999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45995.559378124999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45995.559378124999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45995.559378124999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45995.559378124999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45995.559378124999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45995.559378124999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45995.559378124999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45995.559378124999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45995.559378124999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45995.559378124999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45995.559378124999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45995.559378124999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45995.559378124999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45995.559378124999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45995.559378124999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45995.559378124999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45995.559378124999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45995.559378124999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45995.559378124999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45995.559378124999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45995.559378124999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45995.559378124999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45995.559378124999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45995.559378124999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45995.559378124999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45995.559378124999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45995.559378124999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45995.559378124999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45995.559378124999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45995.559378124999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45995.559378124999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45995.559378124999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45995.559378124999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45995.559378124999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45995.559378124999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45995.559378124999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45995.559378124999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45995.559378124999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45995.559378124999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45995.559378124999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45995.559378124999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45995.559378124999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45995.559378124999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45995.559378124999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45995.559378124999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45995.559378124999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45995.559378124999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45995.559378124999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45995.559378124999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45995.559378124999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45995.559378124999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45995.559378124999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45995.559378124999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45995.559378124999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45995.559378124999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45995.559378124999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45995.559378124999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45995.559378124999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45995.559378124999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45995.559378124999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45995.559378124999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45995.559378124999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45995.559378124999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45995.559378124999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45995.559378124999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45995.559378124999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45995.559378124999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45995.559378124999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45995.559378124999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45995.559378124999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45995.559378124999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45995.559378124999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45995.559378124999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45995.559378124999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45995.559378124999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45995.559378124999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45995.559378124999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45995.559378124999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45995.559378124999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45995.559378124999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45995.559378124999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45995.559378124999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45995.559378124999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45995.559378124999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45995.559378124999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45995.559378124999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45995.559378124999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45995.559378124999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45995.559378124999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45995.559378124999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45995.559378124999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45995.559378124999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45995.559378124999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45995.559378124999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45995.559378124999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45995.559378124999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45995.559378124999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45995.559378124999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45995.559378124999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45995.559378124999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45995.559378124999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45995.559378124999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45995.559378124999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45995.559378124999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45995.559378124999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45995.559378124999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45995.559378124999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45995.559378124999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45995.559378124999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45995.559378124999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45995.559378124999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45995.559378124999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45995.559378124999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45995.559378124999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45995.559378124999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45995.559378124999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45995.559378124999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45995.559378124999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45995.559378124999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45995.559378124999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45995.559378124999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45995.559378124999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45995.559378124999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45995.559378124999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45995.559378124999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45995.559378124999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45995.559378124999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45995.559378124999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45995.559378124999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45995.559378124999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45995.559378124999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45995.559378124999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45995.559378124999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45995.559378124999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45995.559378124999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45995.559378124999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45995.559378124999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45995.559378124999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45995.559378124999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45995.559378124999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45995.559378124999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45995.559378124999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45995.559378124999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45995.559378124999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45995.559378124999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45995.559378124999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45995.559378124999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45995.559378124999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45995.559378124999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45995.559378124999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45995.559378124999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45995.559378124999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45995.559378124999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45995.559378124999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45995.559378124999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45995.559378124999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45995.559378124999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45995.559378124999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45995.559378124999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45995.559378124999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45995.559378124999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45995.559378124999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45995.559378124999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45995.559378124999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45995.559378124999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45995.559378124999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45995.559378124999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45995.559378124999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45995.559378124999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45995.559378124999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45995.559378124999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45995.559378124999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45995.559378124999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45995.559378124999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45995.559378124999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45995.559378124999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45995.559378124999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45995.559378124999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45995.559378124999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45995.559378124999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45995.559378124999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45995.559378124999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45995.559378124999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45995.559378124999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45995.559378124999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45995.559378124999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45995.559378124999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45995.559378124999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45995.559378124999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45995.559378124999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45995.559378124999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45995.559378124999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45995.559378124999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45995.559378124999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45995.559378124999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45995.559378124999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45995.559378124999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45995.559378124999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45995.559378124999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45995.559378124999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45995.559378124999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45995.559378124999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45995.559378124999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45995.559378124999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45995.559378124999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45995.559378124999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45995.559378124999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45995.559378124999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45995.559378124999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45995.559378124999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45995.559378124999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45995.559378124999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45995.559378124999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45995.559378124999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45995.559378124999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45995.559378124999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45995.559378124999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45995.559378124999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45995.559378124999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45995.559378124999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45995.559378124999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45995.559378124999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45995.559378124999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45995.559378124999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45995.559378124999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45995.559378124999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45995.559378124999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45995.559378124999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45995.559378124999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45995.559378124999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45995.559378124999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45995.559378124999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45995.559378124999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45995.559378124999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45995.559378124999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45995.559378124999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45995.559378124999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45995.559378124999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45995.559378124999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45995.559378124999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45995.559378124999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45995.559378124999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45995.559378124999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45995.559378124999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45995.559378124999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45995.559378124999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45995.559378124999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45995.559378124999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45995.559378124999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45995.559378124999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45995.559378124999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45995.559378124999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45995.559378124999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45995.559378124999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45995.559378124999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45995.559378124999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45995.559378124999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45995.559378124999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45995.559378124999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45995.559378124999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45995.559378124999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45995.559378124999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45995.559378124999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45995.559378124999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45995.559378124999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45995.559378124999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45995.559378124999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45995.559378124999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45995.559378124999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45995.559378124999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45995.559378124999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45995.559378124999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45995.559378124999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45995.559378124999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45995.559378124999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45995.559378124999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45995.559378124999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45995.559378124999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45995.559378124999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45995.559378124999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45995.559378124999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45995.559378124999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45995.559378124999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45995.559378124999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45995.559378124999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45995.559378124999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45995.559378124999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45995.559378124999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45995.559378124999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45995.559378124999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45995.559378124999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45995.559378124999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45995.559378124999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45995.559378124999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45995.559378124999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45995.559378124999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45995.559378124999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45995.559378124999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45995.559378124999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45995.559378124999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45995.559378124999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45995.559378124999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45995.559378124999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45995.559378124999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45995.559378124999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45995.559378124999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45995.559378124999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45995.559378124999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45995.559378124999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45995.559378124999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45995.559378124999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45995.559378124999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45995.559378124999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45995.559378124999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45995.559378124999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45995.559378124999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45995.559378124999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45995.559378124999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45995.559378124999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45995.559378124999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45995.559378124999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45995.559378124999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45995.559378124999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45995.559378124999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45995.559378124999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45995.559378124999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45995.559378124999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45995.559378124999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45995.559378124999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45995.559378124999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45995.559378124999</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292.07866041666421</v>
      </c>
      <c r="H2" s="92">
        <v>45703.474768518521</v>
      </c>
      <c r="I2" s="92" t="str">
        <f>IFERROR(VLOOKUP(D2,DB!A:F,6,0),"")</f>
        <v>SCECO</v>
      </c>
      <c r="J2" s="92" t="str">
        <f>IFERROR(VLOOKUP(D2,DB!A:G,7,0),"")</f>
        <v>Dead</v>
      </c>
      <c r="K2" s="94" t="s">
        <v>39203</v>
      </c>
      <c r="L2" s="88" t="str">
        <f>IFERROR(VLOOKUP(D2,DB!A:I,9,0),"")</f>
        <v>Latis</v>
      </c>
    </row>
    <row r="3" spans="1:16" ht="15" customHeight="1">
      <c r="A3" s="110" t="s">
        <v>39204</v>
      </c>
      <c r="B3" s="110" t="str">
        <f>IFERROR(VLOOKUP(D3,DB!A:K,11,0),"")</f>
        <v>R4</v>
      </c>
      <c r="C3" s="90">
        <v>1</v>
      </c>
      <c r="D3" s="88" t="s">
        <v>28114</v>
      </c>
      <c r="E3" s="91" t="s">
        <v>39106</v>
      </c>
      <c r="F3" s="92">
        <v>45995.422326388885</v>
      </c>
      <c r="G3" s="93">
        <f t="shared" ref="G3:G25" ca="1" si="0">IFERROR(NOW()-F3,"")</f>
        <v>0.13705162037513219</v>
      </c>
      <c r="H3" s="92">
        <v>45995.405300925922</v>
      </c>
      <c r="I3" s="110" t="str">
        <f>IFERROR(VLOOKUP(D3,DB!A:F,6,0),"")</f>
        <v>SCECO</v>
      </c>
      <c r="J3" s="110" t="str">
        <f>IFERROR(VLOOKUP(D3,DB!A:G,7,0),"")</f>
        <v>Dead</v>
      </c>
      <c r="K3" s="94" t="s">
        <v>39205</v>
      </c>
      <c r="L3" s="88" t="str">
        <f>IFERROR(VLOOKUP(D3,DB!A:I,9,0),"")</f>
        <v>Latis</v>
      </c>
    </row>
    <row r="4" spans="1:16" ht="15" customHeight="1">
      <c r="A4" s="110"/>
      <c r="B4" s="110" t="str">
        <f>IFERROR(VLOOKUP(D4,DB!A:K,11,0),"")</f>
        <v/>
      </c>
      <c r="C4" s="90"/>
      <c r="D4" s="88"/>
      <c r="E4" s="91"/>
      <c r="F4" s="92"/>
      <c r="G4" s="93">
        <f t="shared" ca="1" si="0"/>
        <v>45995.55937800926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45995.55937800926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45995.55937800926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45995.55937800926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45995.55937800926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45995.55937800926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45995.55937800926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45995.55937800926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45995.55937800926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45995.55937800926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45995.55937800926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45995.55937800926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45995.55937800926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45995.55937800926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45995.55937800926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45995.55937800926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45995.55937800926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45995.55937800926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45995.55937800926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45995.55937800926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45995.55937800926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45995.55937800926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45995.55937800926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45995.55937800926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45995.55937800926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45995.55937800926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45995.55937800926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45995.55937800926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45995.55937800926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45995.55937800926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45995.55937800926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45995.55937800926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45995.55937800926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45995.55937800926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45995.55937800926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45995.55937800926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45995.55937800926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45995.55937800926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45995.55937800926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45995.55937800926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45995.55937800926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45995.55937800926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45995.55937800926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45995.55937800926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45995.55937800926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45995.55937800926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45995.55937800926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45995.55937800926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45995.55937800926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45995.55937800926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45995.55937800926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45995.55937800926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45995.55937800926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45995.55937800926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45995.55937800926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45995.55937800926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45995.55937800926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45995.55937800926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45995.55937800926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45995.55937800926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45995.55937800926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45995.55937800926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45995.55937800926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45995.55937800926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45995.55937800926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45995.55937800926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45995.55937800926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45995.55937800926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45995.55937800926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45995.55937800926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45995.55937800926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45995.55937800926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45995.55937800926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45995.55937800926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45995.55937800926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45995.55937800926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45995.55937800926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45995.55937800926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45995.55937800926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45995.55937800926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45995.55937800926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45995.55937800926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45995.55937800926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45995.55937800926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45995.55937800926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45995.55937800926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45995.55937800926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45995.55937800926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45995.55937800926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45995.55937800926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45995.55937800926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45995.55937800926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45995.55937800926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45995.55937800926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45995.55937800926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45995.55937800926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45995.55937800926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45995.55937800926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45995.55937800926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45995.55937800926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45995.55937800926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45995.55937800926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45995.55937800926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45995.55937800926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45995.55937800926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45995.55937800926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45995.55937800926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45995.55937800926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45995.55937800926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45995.55937800926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45995.55937800926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45995.55937800926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45995.55937800926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45995.55937800926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45995.55937800926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45995.55937800926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45995.55937800926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45995.55937800926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45995.55937800926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45995.55937800926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45995.55937800926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45995.55937800926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45995.55937800926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45995.55937800926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45995.55937800926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45995.55937800926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45995.55937800926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45995.55937800926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45995.55937800926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45995.55937800926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45995.55937800926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45995.55937800926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45995.55937800926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45995.55937800926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45995.55937800926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45995.55937800926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45995.55937800926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45995.55937800926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45995.55937800926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45995.55937800926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45995.55937800926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45995.55937800926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45995.55937800926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45995.55937800926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45995.55937800926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45995.55937800926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45995.55937800926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45995.55937800926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45995.55937800926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45995.55937800926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199" ca="1" si="3">IFERROR(NOW()-F154,"")</f>
        <v>45995.55937800926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45995.55937800926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45995.55937800926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45995.55937800926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45995.55937800926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45995.55937800926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45995.55937800926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45995.55937800926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45995.55937800926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45995.55937800926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45995.55937800926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45995.55937800926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45995.55937800926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45995.55937800926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45995.55937800926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45995.55937800926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45995.55937800926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45995.55937800926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45995.55937800926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45995.55937800926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45995.55937800926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45995.55937800926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45995.55937800926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45995.55937800926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45995.55937800926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45995.55937800926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45995.55937800926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45995.55937800926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45995.55937800926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45995.55937800926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45995.55937800926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45995.55937800926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45995.55937800926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45995.55937800926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45995.55937800926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45995.55937800926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45995.55937800926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45995.55937800926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45995.55937800926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45995.55937800926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45995.55937800926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45995.55937800926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45995.55937800926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45995.55937800926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45995.55937800926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45995.55937800926</v>
      </c>
      <c r="H199" s="92"/>
      <c r="I199" s="110" t="str">
        <f>IFERROR(VLOOKUP(D199,DB!A:F,6,0),"")</f>
        <v/>
      </c>
      <c r="J199" s="110" t="str">
        <f>IFERROR(VLOOKUP(D199,DB!A:G,7,0),"")</f>
        <v/>
      </c>
      <c r="K199" s="94"/>
      <c r="L199" s="88" t="str">
        <f>IFERROR(VLOOKUP(D199,DB!A:I,9,0),"")</f>
        <v/>
      </c>
    </row>
  </sheetData>
  <dataValidations count="2">
    <dataValidation allowBlank="1" showInputMessage="1" showErrorMessage="1" sqref="E1" xr:uid="{A4F81451-56CC-4543-9497-104C4E44EE4B}"/>
    <dataValidation type="list" allowBlank="1" showInputMessage="1" showErrorMessage="1" sqref="E2:E1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103.72731782407209</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39189</v>
      </c>
      <c r="F3" s="38">
        <v>45926.188877314817</v>
      </c>
      <c r="G3" s="105">
        <f t="shared" ref="G3" ca="1" si="0">IFERROR(NOW()-F3,"")</f>
        <v>69.370500694443763</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39189</v>
      </c>
      <c r="F4" s="107">
        <v>45948.661111111112</v>
      </c>
      <c r="G4" s="108">
        <f t="shared" ref="G4" ca="1" si="1">IFERROR(NOW()-F4,"")</f>
        <v>46.898266898147995</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14.18607939814683</v>
      </c>
      <c r="H5" s="136">
        <v>45981.360798611109</v>
      </c>
      <c r="I5" s="106" t="str">
        <f>IFERROR(VLOOKUP(D5,DB!A:F,6,0),"")</f>
        <v>SCECO</v>
      </c>
      <c r="J5" s="106" t="str">
        <f>IFERROR(VLOOKUP(D5,DB!A:G,7,0),"")</f>
        <v>Dead</v>
      </c>
      <c r="K5" s="106" t="s">
        <v>39213</v>
      </c>
      <c r="L5" s="106" t="str">
        <f>IFERROR(VLOOKUP(D5,DB!A:I,9,0),"")</f>
        <v>Latis</v>
      </c>
    </row>
    <row r="6" spans="1:13">
      <c r="A6" s="37"/>
      <c r="B6" s="37" t="str">
        <f>IFERROR(VLOOKUP(D6,DB!A:K,11,0),"")</f>
        <v/>
      </c>
      <c r="C6" s="37"/>
      <c r="D6" s="37"/>
      <c r="E6" s="37"/>
      <c r="F6" s="38"/>
      <c r="G6" s="135">
        <f t="shared" ref="G6:G35" ca="1" si="2">IFERROR(NOW()-F6,"")</f>
        <v>45995.55937800926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t="shared" ca="1" si="2"/>
        <v>45995.55937800926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t="shared" ca="1" si="2"/>
        <v>45995.55937800926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45995.55937800926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45995.55937800926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45995.55937800926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45995.55937800926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45995.55937800926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45995.55937800926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45995.55937800926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45995.55937800926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45995.55937800926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45995.55937800926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45995.55937800926</v>
      </c>
      <c r="H19" s="38"/>
      <c r="I19" s="37" t="str">
        <f>IFERROR(VLOOKUP(D19,DB!A:F,6,0),"")</f>
        <v/>
      </c>
      <c r="J19" s="37" t="str">
        <f>IFERROR(VLOOKUP(D19,DB!A:G,7,0),"")</f>
        <v/>
      </c>
      <c r="K19" s="37"/>
      <c r="L19" s="37" t="str">
        <f>IFERROR(VLOOKUP(D19,DB!A:I,9,0),"")</f>
        <v/>
      </c>
    </row>
    <row r="20" spans="1:12">
      <c r="A20" s="37"/>
      <c r="B20" s="37" t="str">
        <f>IFERROR(VLOOKUP(D20,DB!A:K,11,0),"")</f>
        <v>R5</v>
      </c>
      <c r="C20" s="37"/>
      <c r="D20" s="37" t="s">
        <v>38547</v>
      </c>
      <c r="E20" s="37"/>
      <c r="F20" s="38"/>
      <c r="G20" s="135">
        <f t="shared" ca="1" si="2"/>
        <v>45995.55937800926</v>
      </c>
      <c r="H20" s="38"/>
      <c r="I20" s="37" t="str">
        <f>IFERROR(VLOOKUP(D20,DB!A:F,6,0),"")</f>
        <v>SCECO</v>
      </c>
      <c r="J20" s="37" t="str">
        <f>IFERROR(VLOOKUP(D20,DB!A:G,7,0),"")</f>
        <v>Haj Removal</v>
      </c>
      <c r="K20" s="37"/>
      <c r="L20" s="37" t="str">
        <f>IFERROR(VLOOKUP(D20,DB!A:I,9,0),"")</f>
        <v>Latis</v>
      </c>
    </row>
    <row r="21" spans="1:12">
      <c r="A21" s="37"/>
      <c r="B21" s="37" t="str">
        <f>IFERROR(VLOOKUP(D21,DB!A:K,11,0),"")</f>
        <v/>
      </c>
      <c r="C21" s="37"/>
      <c r="D21" s="37"/>
      <c r="E21" s="37"/>
      <c r="F21" s="38"/>
      <c r="G21" s="135">
        <f t="shared" ca="1" si="2"/>
        <v>45995.55937800926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45995.55937800926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45995.55937800926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45995.55937800926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45995.55937800926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45995.55937800926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45995.55937800926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45995.55937800926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45995.55937800926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45995.55937800926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45995.55937800926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45995.55937800926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45995.55937800926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45995.55937800926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45995.55937800926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ref="G36:G67" ca="1" si="3">IFERROR(NOW()-F36,"")</f>
        <v>45995.55937800926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3"/>
        <v>45995.55937800926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3"/>
        <v>45995.55937800926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45995.55937800926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45995.55937800926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45995.55937800926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45995.55937800926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45995.55937800926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45995.55937800926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45995.55937800926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45995.55937800926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45995.55937800926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45995.55937800926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45995.55937800926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45995.55937800926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45995.55937800926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45995.55937800926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45995.55937800926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45995.55937800926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45995.55937800926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45995.55937800926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45995.55937800926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45995.55937800926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45995.55937800926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45995.55937800926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45995.55937800926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45995.55937800926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45995.55937800926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45995.55937800926</v>
      </c>
      <c r="H64" s="38"/>
      <c r="I64" s="37" t="str">
        <f>IFERROR(VLOOKUP(D64,DB!A:F,6,0),"")</f>
        <v/>
      </c>
      <c r="J64" s="37" t="str">
        <f>IFERROR(VLOOKUP(D64,DB!A:G,7,0),"")</f>
        <v/>
      </c>
      <c r="K64" s="37"/>
      <c r="L64" s="37" t="str">
        <f>IFERROR(VLOOKUP(D64,DB!A:I,9,0),"")</f>
        <v/>
      </c>
    </row>
    <row r="65" spans="1:12">
      <c r="A65" s="150"/>
      <c r="B65" s="150" t="str">
        <f>IFERROR(VLOOKUP(D65,DB!A:K,11,0),"")</f>
        <v/>
      </c>
      <c r="C65" s="150"/>
      <c r="D65" s="150"/>
      <c r="E65" s="150"/>
      <c r="F65" s="151"/>
      <c r="G65" s="152">
        <f t="shared" ca="1" si="3"/>
        <v>45995.55937800926</v>
      </c>
      <c r="H65" s="151"/>
      <c r="I65" s="150" t="str">
        <f>IFERROR(VLOOKUP(D65,DB!A:F,6,0),"")</f>
        <v/>
      </c>
      <c r="J65" s="150" t="str">
        <f>IFERROR(VLOOKUP(D65,DB!A:G,7,0),"")</f>
        <v/>
      </c>
      <c r="K65" s="150"/>
      <c r="L65" s="150" t="str">
        <f>IFERROR(VLOOKUP(D65,DB!A:I,9,0),"")</f>
        <v/>
      </c>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37686</v>
      </c>
      <c r="E2" s="142"/>
      <c r="F2" s="121"/>
      <c r="G2" s="72">
        <f t="shared" ref="G2:G60" ca="1" si="0">IFERROR(NOW()-F2,"-")</f>
        <v>45995.55937800926</v>
      </c>
      <c r="H2" s="121"/>
      <c r="I2" s="72" t="str">
        <f>IFERROR(VLOOKUP(D2,DB!A:F,6,0),"")</f>
        <v>SCECO</v>
      </c>
      <c r="J2" s="119" t="str">
        <f>IFERROR(VLOOKUP(D2,DB!A:G,7,0),"")</f>
        <v>Vandalized</v>
      </c>
      <c r="K2" s="122"/>
      <c r="L2" s="137" t="str">
        <f>IFERROR(VLOOKUP(D2,DB!A:I,9,0),"")</f>
        <v>Latis</v>
      </c>
    </row>
    <row r="3" spans="1:16382" ht="31.5" customHeight="1">
      <c r="A3" s="118"/>
      <c r="B3" s="119" t="str">
        <f>IFERROR(VLOOKUP(D3,DB!A:K,11,0),"")</f>
        <v/>
      </c>
      <c r="C3" s="120"/>
      <c r="D3" s="119"/>
      <c r="E3" s="142"/>
      <c r="F3" s="121"/>
      <c r="G3" s="72">
        <f t="shared" ca="1" si="0"/>
        <v>45995.55937800926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t="shared" ca="1" si="0"/>
        <v>45995.55937800926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45995.55937800926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45995.55937800926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45995.55937800926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45995.55937800926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45995.55937800926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45995.55937800926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45995.55937800926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45995.55937800926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45995.55937800926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45995.55937800926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45995.55937800926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45995.55937800926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45995.55937800926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45995.55937800926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45995.55937800926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45995.55937800926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45995.55937800926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45995.55937800926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45995.55937800926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45995.55937800926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45995.55937800926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45995.55937800926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45995.55937800926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45995.55937800926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45995.55937800926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45995.55937800926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45995.55937800926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45995.55937800926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45995.55937800926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45995.55937800926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45995.55937800926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45995.55937800926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45995.55937800926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45995.55937800926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45995.55937800926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45995.55937800926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45995.55937800926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45995.55937800926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45995.55937800926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45995.55937800926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45995.55937800926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45995.55937800926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45995.55937800926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45995.55937800926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45995.55937800926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45995.55937800926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45995.55937800926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45995.55937800926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45995.55937800926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45995.55937800926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45995.55937800926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45995.55937800926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45995.55937800926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45995.55937800926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45995.55937800926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45995.55937800926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ref="G61:G124" ca="1" si="1">IFERROR(NOW()-F61,"-")</f>
        <v>45995.55937800926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1"/>
        <v>45995.55937800926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1"/>
        <v>45995.55937800926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45995.55937800926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45995.55937800926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45995.55937800926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45995.55937800926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45995.55937800926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45995.55937800926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45995.55937800926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45995.55937800926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45995.55937800926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45995.55937800926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45995.55937800926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45995.55937800926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45995.55937800926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45995.55937800926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45995.55937800926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45995.55937800926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45995.55937800926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45995.55937800926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45995.55937800926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45995.55937800926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45995.55937800926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45995.55937800926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45995.55937800926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45995.55937800926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45995.55937800926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45995.55937800926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45995.55937800926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45995.55937800926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45995.55937800926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45995.55937800926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45995.55937800926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45995.55937800926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45995.55937800926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45995.55937800926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45995.55937800926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45995.55937800926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45995.55937800926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45995.55937800926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45995.55937800926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45995.55937800926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45995.55937800926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45995.55937800926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45995.55937800926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45995.55937800926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45995.55937800926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45995.55937800926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45995.55937800926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45995.55937800926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45995.55937800926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45995.55937800926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45995.55937800926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45995.55937800926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45995.55937800926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45995.55937800926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45995.55937800926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45995.55937800926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45995.55937800926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45995.55937800926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45995.55937800926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45995.55937800926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45995.55937800926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ref="G125:G188" ca="1" si="2">IFERROR(NOW()-F125,"-")</f>
        <v>45995.55937800926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2"/>
        <v>45995.55937800926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2"/>
        <v>45995.55937800926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45995.55937800926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45995.55937800926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45995.55937800926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45995.55937800926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45995.55937800926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45995.55937800926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45995.55937800926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45995.55937800926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45995.55937800926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45995.55937800926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45995.55937800926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45995.55937800926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45995.55937800926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45995.55937800926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45995.55937800926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45995.55937800926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45995.55937800926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45995.55937800926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45995.55937800926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45995.55937800926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45995.55937800926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45995.55937800926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45995.55937800926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45995.55937800926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45995.55937800926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45995.55937800926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45995.55937800926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45995.55937800926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45995.55937800926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45995.55937800926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45995.55937800926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45995.55937800926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45995.55937800926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45995.55937800926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45995.55937800926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45995.55937800926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45995.55937800926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45995.55937800926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45995.55937800926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45995.55937800926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45995.55937800926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45995.55937800926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45995.55937800926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45995.55937800926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45995.55937800926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45995.55937800926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45995.55937800926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45995.55937800926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45995.55937800926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45995.55937800926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45995.55937800926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45995.55937800926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45995.55937800926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45995.55937800926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45995.55937800926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45995.55937800926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45995.55937800926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45995.55937800926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45995.55937800926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45995.55937800926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45995.55937800926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ref="G189:G252" ca="1" si="3">IFERROR(NOW()-F189,"-")</f>
        <v>45995.55937800926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3"/>
        <v>45995.55937800926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3"/>
        <v>45995.55937800926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45995.55937800926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45995.55937800926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45995.55937800926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45995.55937800926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45995.55937800926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45995.55937800926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45995.55937800926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45995.55937800926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45995.55937800926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45995.55937800926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45995.55937800926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45995.55937800926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45995.55937800926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45995.55937800926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45995.55937800926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45995.55937800926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45995.55937800926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45995.55937800926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45995.55937800926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45995.55937800926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45995.55937800926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45995.55937800926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45995.55937800926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45995.55937800926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45995.55937800926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45995.55937800926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45995.55937800926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45995.55937800926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45995.55937800926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45995.55937800926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45995.55937800926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45995.55937800926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45995.55937800926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45995.55937800926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45995.55937800926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45995.55937800926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45995.55937800926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45995.55937800926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45995.55937800926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45995.55937800926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45995.55937800926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45995.55937800926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45995.55937800926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45995.55937800926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45995.55937800926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45995.55937800926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45995.55937800926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45995.55937800926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45995.55937800926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45995.55937800926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45995.55937800926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45995.55937800926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45995.55937800926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45995.55937800926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45995.55937800926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45995.55937800926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45995.55937800926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45995.55937800926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45995.55937800926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45995.55937800926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45995.55937800926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ref="G253:G316" ca="1" si="4">IFERROR(NOW()-F253,"-")</f>
        <v>45995.55937800926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4"/>
        <v>45995.55937800926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4"/>
        <v>45995.55937800926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45995.55937800926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45995.55937800926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45995.55937800926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45995.55937800926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45995.55937800926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45995.55937800926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45995.55937800926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45995.55937800926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45995.55937800926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45995.55937800926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45995.55937800926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45995.55937800926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45995.55937800926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45995.55937800926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45995.55937800926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45995.55937800926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45995.55937800926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45995.55937800926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45995.55937800926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45995.55937800926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45995.55937800926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45995.55937800926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45995.55937800926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45995.55937800926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45995.55937800926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45995.55937800926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45995.55937800926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45995.55937800926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45995.55937800926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45995.55937800926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45995.55937800926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45995.55937800926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45995.55937800926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45995.55937800926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45995.55937800926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45995.55937800926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45995.55937800926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45995.55937800926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45995.55937800926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45995.55937800926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45995.55937800926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45995.55937800926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45995.55937800926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45995.55937800926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45995.55937800926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45995.55937800926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45995.55937800926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45995.55937800926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45995.55937800926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45995.55937800926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45995.55937800926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45995.55937800926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45995.55937800926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45995.55937800926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45995.55937800926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45995.55937800926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45995.55937800926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45995.55937800926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45995.55937800926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45995.55937800926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45995.55937800926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ref="G317:G380" ca="1" si="5">IFERROR(NOW()-F317,"-")</f>
        <v>45995.55937800926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5"/>
        <v>45995.55937800926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5"/>
        <v>45995.55937800926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45995.55937800926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45995.55937800926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45995.55937800926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45995.55937800926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45995.55937800926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45995.55937800926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45995.55937800926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45995.55937800926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45995.55937800926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45995.55937800926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45995.55937800926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45995.55937800926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45995.55937800926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45995.55937800926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45995.55937800926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45995.55937800926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45995.55937800926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45995.55937800926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45995.55937800926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45995.55937800926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45995.55937800926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45995.55937800926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45995.55937800926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45995.55937800926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45995.55937800926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45995.55937800926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45995.55937800926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45995.55937800926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45995.55937800926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45995.55937800926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45995.55937800926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45995.55937800926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45995.55937800926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45995.55937800926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45995.55937800926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45995.55937800926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45995.55937800926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45995.55937800926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45995.55937800926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45995.55937800926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45995.55937800926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45995.55937800926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45995.55937800926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45995.55937800926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45995.55937800926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45995.55937800926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45995.55937800926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45995.55937800926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45995.55937800926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45995.55937800926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45995.55937800926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45995.55937800926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45995.55937800926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45995.55937800926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45995.55937800926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45995.55937800926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45995.55937800926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45995.55937800926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45995.55937800926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45995.55937800926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45995.55937800926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ref="G381:G444" ca="1" si="6">IFERROR(NOW()-F381,"-")</f>
        <v>45995.55937800926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6"/>
        <v>45995.55937800926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6"/>
        <v>45995.55937800926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45995.55937800926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45995.55937800926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45995.55937800926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45995.55937800926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45995.55937800926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45995.55937800926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45995.55937800926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45995.55937800926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45995.55937800926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45995.55937800926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45995.55937800926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45995.55937800926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45995.55937800926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45995.55937800926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45995.55937800926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45995.55937800926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45995.55937800926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45995.55937800926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45995.55937800926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45995.55937800926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45995.55937800926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45995.55937800926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45995.55937800926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45995.55937800926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45995.55937800926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45995.55937800926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45995.55937800926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45995.55937800926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45995.55937800926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45995.55937800926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45995.55937800926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45995.55937800926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45995.55937800926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45995.55937800926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45995.55937800926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45995.55937800926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45995.55937800926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45995.55937800926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45995.55937800926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45995.55937800926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45995.55937800926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45995.55937800926</v>
      </c>
      <c r="H425" s="121"/>
      <c r="I425" s="119" t="str">
        <f>IFERROR(VLOOKUP(D425,DB!A:F,6,0),"")</f>
        <v/>
      </c>
      <c r="J425" s="119" t="str">
        <f>IFERROR(VLOOKUP(D425,DB!A:G,7,0),"")</f>
        <v/>
      </c>
      <c r="K425" s="122"/>
      <c r="L425" s="137" t="str">
        <f>IFERROR(VLOOKUP(D425,DB!A:I,9,0),"")</f>
        <v/>
      </c>
    </row>
    <row r="426" spans="1:12" ht="31.5" customHeight="1">
      <c r="A426" s="143"/>
      <c r="B426" s="144" t="str">
        <f>IFERROR(VLOOKUP(D426,DB!A:K,11,0),"")</f>
        <v/>
      </c>
      <c r="C426" s="145"/>
      <c r="D426" s="144"/>
      <c r="E426" s="142"/>
      <c r="F426" s="146"/>
      <c r="G426" s="147">
        <f t="shared" ca="1" si="6"/>
        <v>45995.55937800926</v>
      </c>
      <c r="H426" s="146"/>
      <c r="I426" s="144" t="str">
        <f>IFERROR(VLOOKUP(D426,DB!A:F,6,0),"")</f>
        <v/>
      </c>
      <c r="J426" s="144" t="str">
        <f>IFERROR(VLOOKUP(D426,DB!A:G,7,0),"")</f>
        <v/>
      </c>
      <c r="K426" s="148"/>
      <c r="L426" s="149"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2025-12-04T10:25:34Z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